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簡易入力モード" sheetId="2" state="visible" r:id="rId2"/>
    <sheet xmlns:r="http://schemas.openxmlformats.org/officeDocument/2006/relationships" name="詳細入力モード" sheetId="3" state="visible" r:id="rId3"/>
    <sheet xmlns:r="http://schemas.openxmlformats.org/officeDocument/2006/relationships" name="アクションプラン" sheetId="4" state="visible" r:id="rId4"/>
    <sheet xmlns:r="http://schemas.openxmlformats.org/officeDocument/2006/relationships" name="サマリー" sheetId="5" state="visible" r:id="rId5"/>
    <sheet xmlns:r="http://schemas.openxmlformats.org/officeDocument/2006/relationships" name="入力例" sheetId="6" state="visible" r:id="rId6"/>
    <sheet xmlns:r="http://schemas.openxmlformats.org/officeDocument/2006/relationships" name="環境確認チェック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color theme="1"/>
      <sz val="11"/>
      <scheme val="minor"/>
    </font>
    <font>
      <name val="Calibri"/>
      <b val="1"/>
      <color theme="1"/>
      <sz val="16"/>
      <scheme val="minor"/>
    </font>
    <font>
      <name val="Calibri"/>
      <color theme="1"/>
      <scheme val="minor"/>
    </font>
    <font>
      <name val="Calibri"/>
      <color theme="1"/>
      <sz val="10"/>
      <scheme val="minor"/>
    </font>
    <font>
      <name val="Calibri"/>
      <b val="1"/>
      <color theme="1"/>
      <sz val="14"/>
      <scheme val="minor"/>
    </font>
    <font>
      <name val="Calibri"/>
      <color rgb="FF666666"/>
      <sz val="9"/>
      <scheme val="minor"/>
    </font>
    <font>
      <name val="Calibri"/>
      <color theme="1"/>
      <sz val="11"/>
    </font>
    <font>
      <name val="Calibri"/>
      <b val="1"/>
      <color theme="1"/>
      <sz val="12"/>
      <scheme val="minor"/>
    </font>
    <font>
      <name val="Calibri"/>
      <b val="1"/>
      <color rgb="FFFFFFFF"/>
      <sz val="11"/>
      <scheme val="minor"/>
    </font>
    <font>
      <name val="Calibri"/>
      <i val="1"/>
      <color rgb="FF808080"/>
      <sz val="9"/>
      <scheme val="minor"/>
    </font>
    <font>
      <name val="Calibri"/>
      <i val="1"/>
      <color rgb="FF808080"/>
      <scheme val="minor"/>
    </font>
    <font>
      <name val="Calibri"/>
      <b val="1"/>
      <color rgb="FFFFFFFF"/>
      <sz val="16"/>
      <scheme val="minor"/>
    </font>
    <font/>
    <font>
      <b val="1"/>
      <sz val="12"/>
    </font>
  </fonts>
  <fills count="14">
    <fill>
      <patternFill/>
    </fill>
    <fill>
      <patternFill patternType="lightGray"/>
    </fill>
    <fill>
      <patternFill patternType="solid">
        <fgColor rgb="FF366092"/>
        <bgColor rgb="FF366092"/>
      </patternFill>
    </fill>
    <fill>
      <patternFill patternType="solid">
        <fgColor rgb="FFE7F3FF"/>
        <bgColor rgb="FFE7F3FF"/>
      </patternFill>
    </fill>
    <fill>
      <patternFill patternType="solid">
        <fgColor rgb="FF38761D"/>
        <bgColor rgb="FF38761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E7E6E6"/>
        <bgColor rgb="FFE7E6E6"/>
      </patternFill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FC7CE"/>
        <bgColor rgb="FFFFC7CE"/>
      </patternFill>
    </fill>
    <fill>
      <patternFill patternType="solid">
        <fgColor rgb="FFE2EFDA"/>
        <bgColor rgb="FFE2EFDA"/>
      </patternFill>
    </fill>
    <fill>
      <patternFill patternType="solid">
        <fgColor rgb="FFC6EFCE"/>
        <bgColor rgb="FFC6EFCE"/>
      </patternFill>
    </fill>
    <fill>
      <patternFill patternType="solid">
        <fgColor rgb="FFFFE699"/>
        <bgColor rgb="FFFFE699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50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8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wrapText="1"/>
    </xf>
    <xf numFmtId="0" fontId="9" fillId="3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9" fillId="7" borderId="1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4" fillId="0" borderId="0" pivotButton="0" quotePrefix="0" xfId="0"/>
    <xf numFmtId="0" fontId="8" fillId="2" borderId="1" pivotButton="0" quotePrefix="0" xfId="0"/>
    <xf numFmtId="0" fontId="2" fillId="0" borderId="0" pivotButton="0" quotePrefix="0" xfId="0"/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 textRotation="90" wrapText="1"/>
    </xf>
    <xf numFmtId="0" fontId="9" fillId="7" borderId="1" applyAlignment="1" pivotButton="0" quotePrefix="0" xfId="0">
      <alignment vertical="top" wrapText="1"/>
    </xf>
    <xf numFmtId="0" fontId="11" fillId="8" borderId="2" applyAlignment="1" pivotButton="0" quotePrefix="0" xfId="0">
      <alignment horizontal="center" vertical="center"/>
    </xf>
    <xf numFmtId="0" fontId="12" fillId="0" borderId="3" pivotButton="0" quotePrefix="0" xfId="0"/>
    <xf numFmtId="0" fontId="12" fillId="0" borderId="4" pivotButton="0" quotePrefix="0" xfId="0"/>
    <xf numFmtId="0" fontId="7" fillId="9" borderId="2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center" vertical="center"/>
    </xf>
    <xf numFmtId="0" fontId="6" fillId="11" borderId="1" applyAlignment="1" pivotButton="0" quotePrefix="0" xfId="0">
      <alignment horizontal="center" vertical="center"/>
    </xf>
    <xf numFmtId="0" fontId="6" fillId="12" borderId="1" applyAlignment="1" pivotButton="0" quotePrefix="0" xfId="0">
      <alignment horizontal="center" vertical="center"/>
    </xf>
    <xf numFmtId="0" fontId="6" fillId="13" borderId="1" applyAlignment="1" pivotButton="0" quotePrefix="0" xfId="0">
      <alignment horizontal="center" vertical="center"/>
    </xf>
    <xf numFmtId="0" fontId="0" fillId="0" borderId="0" pivotButton="0" quotePrefix="0" xfId="0"/>
    <xf numFmtId="0" fontId="11" fillId="8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7" fillId="9" borderId="1" applyAlignment="1" pivotButton="0" quotePrefix="0" xfId="0">
      <alignment horizontal="left" vertical="center"/>
    </xf>
    <xf numFmtId="0" fontId="13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964"/>
  <sheetViews>
    <sheetView workbookViewId="0">
      <selection activeCell="A1" sqref="A1"/>
    </sheetView>
  </sheetViews>
  <sheetFormatPr baseColWidth="8" defaultColWidth="14.43" defaultRowHeight="15" customHeight="1"/>
  <cols>
    <col width="80" customWidth="1" style="44" min="1" max="1"/>
    <col width="20" customWidth="1" style="44" min="2" max="4"/>
    <col width="12" customWidth="1" style="44" min="5" max="5"/>
    <col width="30" customWidth="1" style="44" min="6" max="6"/>
    <col width="8.710000000000001" customWidth="1" style="44" min="7" max="26"/>
  </cols>
  <sheetData>
    <row r="1" ht="24.75" customHeight="1" s="44">
      <c r="A1" s="1" t="inlineStr">
        <is>
          <t>業務プロセス分解シート 汎用版</t>
        </is>
      </c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24.75" customHeight="1" s="44">
      <c r="A2" s="3" t="n"/>
      <c r="B2" s="3" t="n"/>
      <c r="C2" s="3" t="n"/>
      <c r="D2" s="3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 ht="24.75" customHeight="1" s="44">
      <c r="A3" s="3" t="inlineStr">
        <is>
          <t>Google、Microsoft、その他を含む汎用バージョンのワークシートです。複数のAIツールから選択できます。</t>
        </is>
      </c>
      <c r="B3" s="3" t="n"/>
      <c r="C3" s="3" t="n"/>
      <c r="D3" s="3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</row>
    <row r="4" ht="24.75" customHeight="1" s="44">
      <c r="A4" s="3" t="n"/>
      <c r="B4" s="3" t="n"/>
      <c r="C4" s="3" t="n"/>
      <c r="D4" s="3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 ht="24.75" customHeight="1" s="44">
      <c r="A5" s="3" t="inlineStr">
        <is>
          <t>━━━━━━━━━━━━━━━━━━━━━━━━━━━━━━━━━━━━━━━━━━━━━━━━━━━━━━━━━━━━━━━━━━━━━━━━━━━━━━━━</t>
        </is>
      </c>
      <c r="B5" s="3" t="n"/>
      <c r="C5" s="3" t="n"/>
      <c r="D5" s="3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</row>
    <row r="6" ht="24.75" customHeight="1" s="44">
      <c r="A6" s="4" t="inlineStr">
        <is>
          <t>【使い方】</t>
        </is>
      </c>
      <c r="B6" s="3" t="n"/>
      <c r="C6" s="3" t="n"/>
      <c r="D6" s="3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</row>
    <row r="7" ht="4.5" customHeight="1" s="44">
      <c r="A7" s="3" t="n"/>
      <c r="B7" s="3" t="n"/>
      <c r="C7" s="3" t="n"/>
      <c r="D7" s="3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</row>
    <row r="8" ht="24.75" customHeight="1" s="44">
      <c r="A8" s="3" t="inlineStr">
        <is>
          <t>ステップ1：初心者の方は「簡易入力モード」から（5〜10分）</t>
        </is>
      </c>
      <c r="B8" s="3" t="n"/>
      <c r="C8" s="3" t="n"/>
      <c r="D8" s="3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</row>
    <row r="9" ht="24.75" customHeight="1" s="44">
      <c r="A9" s="5" t="inlineStr">
        <is>
          <t xml:space="preserve">  ・最低限の項目（タスク名、頻度、時間、問題点、アイデア）のみ記入</t>
        </is>
      </c>
      <c r="B9" s="3" t="n"/>
      <c r="C9" s="3" t="n"/>
      <c r="D9" s="3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</row>
    <row r="10" ht="24.75" customHeight="1" s="44">
      <c r="A10" s="5" t="inlineStr">
        <is>
          <t xml:space="preserve">  ・見本行を参考に、自分の業務を1行ずつ追加</t>
        </is>
      </c>
      <c r="B10" s="3" t="n"/>
      <c r="C10" s="3" t="n"/>
      <c r="D10" s="3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</row>
    <row r="11" ht="24.75" customHeight="1" s="44">
      <c r="A11" s="5" t="inlineStr">
        <is>
          <t xml:space="preserve">  ・AI活用アイデアは簡潔に記入してください</t>
        </is>
      </c>
      <c r="B11" s="3" t="n"/>
      <c r="C11" s="3" t="n"/>
      <c r="D11" s="3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</row>
    <row r="12" ht="7.5" customHeight="1" s="44">
      <c r="A12" s="3" t="n"/>
      <c r="B12" s="3" t="n"/>
      <c r="C12" s="3" t="n"/>
      <c r="D12" s="3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</row>
    <row r="13" ht="24.75" customHeight="1" s="44">
      <c r="A13" s="3" t="inlineStr">
        <is>
          <t>ステップ2：詳細に分析する場合は「詳細入力モード」を使用（15〜30分）</t>
        </is>
      </c>
      <c r="B13" s="3" t="n"/>
      <c r="C13" s="3" t="n"/>
      <c r="D13" s="3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 ht="24.75" customHeight="1" s="44">
      <c r="A14" s="5" t="inlineStr">
        <is>
          <t xml:space="preserve">  ・現行の全項目に加え、以下を記入します：</t>
        </is>
      </c>
      <c r="B14" s="3" t="n"/>
      <c r="C14" s="3" t="n"/>
      <c r="D14" s="3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</row>
    <row r="15" ht="24.75" customHeight="1" s="44">
      <c r="A15" s="5" t="inlineStr">
        <is>
          <t xml:space="preserve">    - AI活用アイデア（使用ツール名を明記）</t>
        </is>
      </c>
      <c r="B15" s="3" t="n"/>
      <c r="C15" s="3" t="n"/>
      <c r="D15" s="3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</row>
    <row r="16" ht="24.75" customHeight="1" s="44">
      <c r="A16" s="5" t="inlineStr">
        <is>
          <t xml:space="preserve">    - AI導入による効果（例：30分削減、エラー率50%改善など）</t>
        </is>
      </c>
      <c r="B16" s="3" t="n"/>
      <c r="C16" s="3" t="n"/>
      <c r="D16" s="3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</row>
    <row r="17" ht="24.75" customHeight="1" s="44">
      <c r="A17" s="5" t="inlineStr">
        <is>
          <t xml:space="preserve">    - 今すぐ実行するフラグ（◯を付けるとアクションプランに自動反映）</t>
        </is>
      </c>
      <c r="B17" s="3" t="n"/>
      <c r="C17" s="3" t="n"/>
      <c r="D17" s="3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 ht="24.75" customHeight="1" s="44">
      <c r="A18" s="5" t="inlineStr">
        <is>
          <t xml:space="preserve">  ・各評価項目（ルール明確度、データ標準化度など）はプルダウンで選択</t>
        </is>
      </c>
      <c r="B18" s="3" t="n"/>
      <c r="C18" s="3" t="n"/>
      <c r="D18" s="3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</row>
    <row r="19" ht="24.75" customHeight="1" s="44">
      <c r="A19" s="5" t="inlineStr">
        <is>
          <t xml:space="preserve">  ・スコアや削減見込みは自動計算されます</t>
        </is>
      </c>
      <c r="B19" s="3" t="n"/>
      <c r="C19" s="3" t="n"/>
      <c r="D19" s="3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</row>
    <row r="20" ht="7.5" customHeight="1" s="44">
      <c r="A20" s="3" t="n"/>
      <c r="B20" s="3" t="n"/>
      <c r="C20" s="3" t="n"/>
      <c r="D20" s="3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</row>
    <row r="21" ht="24.75" customHeight="1" s="44">
      <c r="A21" s="3" t="inlineStr">
        <is>
          <t>ステップ3：「アクションプラン」シートで実行計画を立てる</t>
        </is>
      </c>
      <c r="B21" s="3" t="n"/>
      <c r="C21" s="3" t="n"/>
      <c r="D21" s="3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</row>
    <row r="22" ht="24.75" customHeight="1" s="44">
      <c r="A22" s="5" t="inlineStr">
        <is>
          <t xml:space="preserve">  ・「詳細入力モード」で「今すぐ実行するフラグ」を◯にした業務が自動抽出されます</t>
        </is>
      </c>
      <c r="B22" s="3" t="n"/>
      <c r="C22" s="3" t="n"/>
      <c r="D22" s="3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  <row r="23" ht="24.75" customHeight="1" s="44">
      <c r="A23" s="5" t="inlineStr">
        <is>
          <t xml:space="preserve">  ・実施内容、期日、KPI、共有方法などを記入して実行計画を具体化</t>
        </is>
      </c>
      <c r="B23" s="3" t="n"/>
      <c r="C23" s="3" t="n"/>
      <c r="D23" s="3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</row>
    <row r="24" ht="24.75" customHeight="1" s="44">
      <c r="A24" s="5" t="inlineStr">
        <is>
          <t xml:space="preserve">  ・優先度とステータスで管理</t>
        </is>
      </c>
      <c r="B24" s="3" t="n"/>
      <c r="C24" s="3" t="n"/>
      <c r="D24" s="3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</row>
    <row r="25" ht="5.25" customHeight="1" s="44">
      <c r="A25" s="3" t="n"/>
      <c r="B25" s="3" t="n"/>
      <c r="C25" s="3" t="n"/>
      <c r="D25" s="3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</row>
    <row r="26" ht="24.75" customHeight="1" s="44">
      <c r="A26" s="3" t="inlineStr">
        <is>
          <t>ステップ4：「サマリー」シートで全体像を把握</t>
        </is>
      </c>
      <c r="B26" s="3" t="n"/>
      <c r="C26" s="3" t="n"/>
      <c r="D26" s="3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</row>
    <row r="27" ht="24.75" customHeight="1" s="44">
      <c r="A27" s="5" t="inlineStr">
        <is>
          <t xml:space="preserve">  ・登録タスク数、AI導入可能業務数、削減見込みなどを自動集計</t>
        </is>
      </c>
      <c r="B27" s="3" t="n"/>
      <c r="C27" s="3" t="n"/>
      <c r="D27" s="3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</row>
    <row r="28" ht="24.75" customHeight="1" s="44">
      <c r="A28" s="5" t="inlineStr">
        <is>
          <t xml:space="preserve">  ・ツール別の削減見込み、スコア分布なども可視化</t>
        </is>
      </c>
      <c r="B28" s="3" t="n"/>
      <c r="C28" s="3" t="n"/>
      <c r="D28" s="3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</row>
    <row r="29" ht="6" customHeight="1" s="44">
      <c r="A29" s="3" t="n"/>
      <c r="B29" s="3" t="n"/>
      <c r="C29" s="3" t="n"/>
      <c r="D29" s="3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</row>
    <row r="30" ht="24.75" customHeight="1" s="44">
      <c r="A30" s="3" t="inlineStr">
        <is>
          <t>━━━━━━━━━━━━━━━━━━━━━━━━━━━━━━━━━━━━━━━━━━━━━━━━━━━━━━━━━━━━━━━━━━━━━━━━━━━━━━━━</t>
        </is>
      </c>
      <c r="B30" s="3" t="n"/>
      <c r="C30" s="3" t="n"/>
      <c r="D30" s="3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</row>
    <row r="31" ht="24.75" customHeight="1" s="44">
      <c r="A31" s="4" t="inlineStr">
        <is>
          <t>【各シートの説明】</t>
        </is>
      </c>
      <c r="B31" s="3" t="n"/>
      <c r="C31" s="3" t="n"/>
      <c r="D31" s="3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</row>
    <row r="32" ht="7.5" customHeight="1" s="44">
      <c r="A32" s="3" t="n"/>
      <c r="B32" s="3" t="n"/>
      <c r="C32" s="3" t="n"/>
      <c r="D32" s="3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</row>
    <row r="33" ht="24.75" customHeight="1" s="44">
      <c r="A33" s="3" t="inlineStr">
        <is>
          <t>1. 簡易入力モード</t>
        </is>
      </c>
      <c r="B33" s="3" t="n"/>
      <c r="C33" s="3" t="n"/>
      <c r="D33" s="3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</row>
    <row r="34" ht="24.75" customHeight="1" s="44">
      <c r="A34" s="5" t="inlineStr">
        <is>
          <t xml:space="preserve">  ・初心者向け。5〜10分で業務を洗い出せる最低限の構成</t>
        </is>
      </c>
      <c r="B34" s="3" t="n"/>
      <c r="C34" s="3" t="n"/>
      <c r="D34" s="3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</row>
    <row r="35" ht="24.75" customHeight="1" s="44">
      <c r="A35" s="5" t="inlineStr">
        <is>
          <t xml:space="preserve">  ・タスク名、頻度/週、時間/件、問題点、AI活用アイデアのみ記入</t>
        </is>
      </c>
      <c r="B35" s="3" t="n"/>
      <c r="C35" s="3" t="n"/>
      <c r="D35" s="3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</row>
    <row r="36" ht="24.75" customHeight="1" s="44">
      <c r="A36" s="5" t="inlineStr">
        <is>
          <t xml:space="preserve">  ・1行目の見本行を参考に記入してください（グレー文字は見本です）</t>
        </is>
      </c>
      <c r="B36" s="3" t="n"/>
      <c r="C36" s="3" t="n"/>
      <c r="D36" s="3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</row>
    <row r="37" ht="7.5" customHeight="1" s="44">
      <c r="A37" s="3" t="n"/>
      <c r="B37" s="3" t="n"/>
      <c r="C37" s="3" t="n"/>
      <c r="D37" s="3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</row>
    <row r="38" ht="24.75" customHeight="1" s="44">
      <c r="A38" s="3" t="inlineStr">
        <is>
          <t>2. 詳細入力モード</t>
        </is>
      </c>
      <c r="B38" s="3" t="n"/>
      <c r="C38" s="3" t="n"/>
      <c r="D38" s="3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</row>
    <row r="39" ht="24.75" customHeight="1" s="44">
      <c r="A39" s="5" t="inlineStr">
        <is>
          <t xml:space="preserve">  ・現行の全項目（25項目）＋新規追加項目（3項目）</t>
        </is>
      </c>
      <c r="B39" s="3" t="n"/>
      <c r="C39" s="3" t="n"/>
      <c r="D39" s="3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</row>
    <row r="40" ht="24.75" customHeight="1" s="44">
      <c r="A40" s="5" t="inlineStr">
        <is>
          <t xml:space="preserve">  ・AI代替適性スコア、削減見込みなどが自動計算されます</t>
        </is>
      </c>
      <c r="B40" s="3" t="n"/>
      <c r="C40" s="3" t="n"/>
      <c r="D40" s="3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</row>
    <row r="41" ht="24.75" customHeight="1" s="44">
      <c r="A41" s="5" t="inlineStr">
        <is>
          <t xml:space="preserve">  ・プルダウンで評価項目を選択（ルール明確度、データ標準化度など）</t>
        </is>
      </c>
      <c r="B41" s="3" t="n"/>
      <c r="C41" s="3" t="n"/>
      <c r="D41" s="3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</row>
    <row r="42" ht="24.75" customHeight="1" s="44">
      <c r="A42" s="5" t="inlineStr">
        <is>
          <t xml:space="preserve">  ・使用可能ツール：Gem, NotebookLM, GAS, Microsoft Copilot, Microsoft 365 AI, Power Automate, ChatGPT, Claude, その他</t>
        </is>
      </c>
      <c r="B42" s="3" t="n"/>
      <c r="C42" s="3" t="n"/>
      <c r="D42" s="3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</row>
    <row r="43" ht="24.75" customHeight="1" s="44">
      <c r="A43" s="5" t="inlineStr">
        <is>
          <t xml:space="preserve">  ・「今すぐ実行するフラグ」に◯を付けると、アクションプランに自動反映</t>
        </is>
      </c>
      <c r="B43" s="3" t="n"/>
      <c r="C43" s="3" t="n"/>
      <c r="D43" s="3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</row>
    <row r="44" ht="7.5" customHeight="1" s="44">
      <c r="A44" s="3" t="n"/>
      <c r="B44" s="3" t="n"/>
      <c r="C44" s="3" t="n"/>
      <c r="D44" s="3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</row>
    <row r="45" ht="24.75" customHeight="1" s="44">
      <c r="A45" s="3" t="inlineStr">
        <is>
          <t>3. アクションプラン</t>
        </is>
      </c>
      <c r="B45" s="3" t="n"/>
      <c r="C45" s="3" t="n"/>
      <c r="D45" s="3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</row>
    <row r="46" ht="24.75" customHeight="1" s="44">
      <c r="A46" s="5" t="inlineStr">
        <is>
          <t xml:space="preserve">  ・実行フラグ（◯）付き業務を自動抽出（詳細入力モードから）</t>
        </is>
      </c>
      <c r="B46" s="3" t="n"/>
      <c r="C46" s="3" t="n"/>
      <c r="D46" s="3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</row>
    <row r="47" ht="24.75" customHeight="1" s="44">
      <c r="A47" s="5" t="inlineStr">
        <is>
          <t xml:space="preserve">  ・実施内容、使用ツール、実施期日、KPI、共有方法を記入</t>
        </is>
      </c>
      <c r="B47" s="3" t="n"/>
      <c r="C47" s="3" t="n"/>
      <c r="D47" s="3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</row>
    <row r="48" ht="24.75" customHeight="1" s="44">
      <c r="A48" s="5" t="inlineStr">
        <is>
          <t xml:space="preserve">  ・優先度（高/中/低）とステータス（未着手/進行中/完了）で管理</t>
        </is>
      </c>
      <c r="B48" s="3" t="n"/>
      <c r="C48" s="3" t="n"/>
      <c r="D48" s="3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</row>
    <row r="49" ht="5.25" customHeight="1" s="44">
      <c r="A49" s="3" t="n"/>
      <c r="B49" s="3" t="n"/>
      <c r="C49" s="3" t="n"/>
      <c r="D49" s="3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</row>
    <row r="50" ht="24.75" customHeight="1" s="44">
      <c r="A50" s="3" t="inlineStr">
        <is>
          <t>4. サマリー</t>
        </is>
      </c>
      <c r="B50" s="3" t="n"/>
      <c r="C50" s="3" t="n"/>
      <c r="D50" s="3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</row>
    <row r="51" ht="24.75" customHeight="1" s="44">
      <c r="A51" s="5" t="inlineStr">
        <is>
          <t xml:space="preserve">  ・全シートの集計結果を自動表示</t>
        </is>
      </c>
      <c r="B51" s="3" t="n"/>
      <c r="C51" s="3" t="n"/>
      <c r="D51" s="3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</row>
    <row r="52" ht="24.75" customHeight="1" s="44">
      <c r="A52" s="5" t="inlineStr">
        <is>
          <t xml:space="preserve">  ・登録タスク数、AI導入可能業務数、削減見込み時間など</t>
        </is>
      </c>
      <c r="B52" s="3" t="n"/>
      <c r="C52" s="3" t="n"/>
      <c r="D52" s="3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</row>
    <row r="53" ht="24.75" customHeight="1" s="44">
      <c r="A53" s="5" t="inlineStr">
        <is>
          <t xml:space="preserve">  ・ツール別削減見込み、スコア分布も表示</t>
        </is>
      </c>
      <c r="B53" s="3" t="n"/>
      <c r="C53" s="3" t="n"/>
      <c r="D53" s="3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</row>
    <row r="54" ht="3" customHeight="1" s="44">
      <c r="A54" s="3" t="n"/>
      <c r="B54" s="3" t="n"/>
      <c r="C54" s="3" t="n"/>
      <c r="D54" s="3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</row>
    <row r="55" ht="24.75" customHeight="1" s="44">
      <c r="A55" s="3" t="inlineStr">
        <is>
          <t>5. 入力例</t>
        </is>
      </c>
      <c r="B55" s="3" t="n"/>
      <c r="C55" s="3" t="n"/>
      <c r="D55" s="3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</row>
    <row r="56" ht="24.75" customHeight="1" s="44">
      <c r="A56" s="5" t="inlineStr">
        <is>
          <t xml:space="preserve">  ・詳細入力モードの見本データが複数行用意されています</t>
        </is>
      </c>
      <c r="B56" s="3" t="n"/>
      <c r="C56" s="3" t="n"/>
      <c r="D56" s="3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</row>
    <row r="57" ht="24.75" customHeight="1" s="44">
      <c r="A57" s="5" t="inlineStr">
        <is>
          <t xml:space="preserve">  ・記入時の参考にしてください</t>
        </is>
      </c>
      <c r="B57" s="3" t="n"/>
      <c r="C57" s="3" t="n"/>
      <c r="D57" s="3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</row>
    <row r="58" ht="24.75" customHeight="1" s="44">
      <c r="A58" s="3" t="n"/>
      <c r="B58" s="3" t="n"/>
      <c r="C58" s="3" t="n"/>
      <c r="D58" s="3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</row>
    <row r="59" ht="24.75" customHeight="1" s="44">
      <c r="A59" s="3" t="n"/>
      <c r="B59" s="3" t="n"/>
      <c r="C59" s="3" t="n"/>
      <c r="D59" s="3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</row>
    <row r="60" ht="24.75" customHeight="1" s="44">
      <c r="A60" s="3" t="inlineStr">
        <is>
          <t>評価基準の定義</t>
        </is>
      </c>
      <c r="B60" s="3" t="n"/>
      <c r="C60" s="3" t="n"/>
      <c r="D60" s="3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</row>
    <row r="61" ht="24.75" customHeight="1" s="44">
      <c r="A61" s="3" t="inlineStr">
        <is>
          <t>━━━━━━━━━━━━━━━━━━━━━━━━━━━━━━━━━━━━━━━━━━━━━━━━━━━━━━━━━━━━━━━━━━━━━━━━━━━━━━━━</t>
        </is>
      </c>
      <c r="B61" s="3" t="n"/>
      <c r="C61" s="3" t="n"/>
      <c r="D61" s="3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</row>
    <row r="62" ht="24.75" customHeight="1" s="44">
      <c r="A62" s="6" t="inlineStr">
        <is>
          <t>【ルール明確度】</t>
        </is>
      </c>
      <c r="B62" s="3" t="n"/>
      <c r="C62" s="3" t="n"/>
      <c r="D62" s="3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</row>
    <row r="63" ht="24.75" customHeight="1" s="44">
      <c r="A63" s="5" t="inlineStr">
        <is>
          <t xml:space="preserve">  高：手順書やルールが明確に文書化されている</t>
        </is>
      </c>
      <c r="B63" s="3" t="n"/>
      <c r="C63" s="3" t="n"/>
      <c r="D63" s="3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</row>
    <row r="64" ht="24.75" customHeight="1" s="44">
      <c r="A64" s="5" t="inlineStr">
        <is>
          <t xml:space="preserve">  中：一部ルール化されているが、経験が必要な部分がある</t>
        </is>
      </c>
      <c r="B64" s="3" t="n"/>
      <c r="C64" s="3" t="n"/>
      <c r="D64" s="3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</row>
    <row r="65" ht="24.75" customHeight="1" s="44">
      <c r="A65" s="5" t="inlineStr">
        <is>
          <t xml:space="preserve">  低：主に暗黙知や経験に依存している</t>
        </is>
      </c>
      <c r="B65" s="3" t="n"/>
      <c r="C65" s="3" t="n"/>
      <c r="D65" s="3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</row>
    <row r="66" ht="3.75" customHeight="1" s="44">
      <c r="A66" s="3" t="n"/>
      <c r="B66" s="3" t="n"/>
      <c r="C66" s="3" t="n"/>
      <c r="D66" s="3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</row>
    <row r="67" ht="24.75" customHeight="1" s="44">
      <c r="A67" s="6" t="inlineStr">
        <is>
          <t>【データ標準化度】</t>
        </is>
      </c>
      <c r="B67" s="3" t="n"/>
      <c r="C67" s="3" t="n"/>
      <c r="D67" s="3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</row>
    <row r="68" ht="24.75" customHeight="1" s="44">
      <c r="A68" s="5" t="inlineStr">
        <is>
          <t xml:space="preserve">  高：入力データが構造化され、フォーマットが統一されている</t>
        </is>
      </c>
      <c r="B68" s="3" t="n"/>
      <c r="C68" s="3" t="n"/>
      <c r="D68" s="3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</row>
    <row r="69" ht="24.75" customHeight="1" s="44">
      <c r="A69" s="5" t="inlineStr">
        <is>
          <t xml:space="preserve">  中：一部構造化されているが、バリエーションがある</t>
        </is>
      </c>
      <c r="B69" s="3" t="n"/>
      <c r="C69" s="3" t="n"/>
      <c r="D69" s="3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</row>
    <row r="70" ht="24.75" customHeight="1" s="44">
      <c r="A70" s="5" t="inlineStr">
        <is>
          <t xml:space="preserve">  低：非構造化データが多く、バリエーションが多い</t>
        </is>
      </c>
      <c r="B70" s="3" t="n"/>
      <c r="C70" s="3" t="n"/>
      <c r="D70" s="3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</row>
    <row r="71" ht="5.25" customHeight="1" s="44">
      <c r="A71" s="3" t="n"/>
      <c r="B71" s="3" t="n"/>
      <c r="C71" s="3" t="n"/>
      <c r="D71" s="3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</row>
    <row r="72" ht="24.75" customHeight="1" s="44">
      <c r="A72" s="6" t="inlineStr">
        <is>
          <t>【ナレッジ依存度】</t>
        </is>
      </c>
      <c r="B72" s="3" t="n"/>
      <c r="C72" s="3" t="n"/>
      <c r="D72" s="3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</row>
    <row r="73" ht="24.75" customHeight="1" s="44">
      <c r="A73" s="5" t="inlineStr">
        <is>
          <t xml:space="preserve">  高：専門知識や経験が必要で、属人的な業務</t>
        </is>
      </c>
      <c r="B73" s="3" t="n"/>
      <c r="C73" s="3" t="n"/>
      <c r="D73" s="3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</row>
    <row r="74" ht="24.75" customHeight="1" s="44">
      <c r="A74" s="5" t="inlineStr">
        <is>
          <t xml:space="preserve">  中：ある程度の知識や経験が必要</t>
        </is>
      </c>
      <c r="B74" s="3" t="n"/>
      <c r="C74" s="3" t="n"/>
      <c r="D74" s="3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</row>
    <row r="75" ht="24.75" customHeight="1" s="44">
      <c r="A75" s="5" t="inlineStr">
        <is>
          <t xml:space="preserve">  低：標準的な手順で誰でも実行可能</t>
        </is>
      </c>
      <c r="B75" s="3" t="n"/>
      <c r="C75" s="3" t="n"/>
      <c r="D75" s="3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</row>
    <row r="76" ht="1.5" customHeight="1" s="44">
      <c r="A76" s="3" t="n"/>
      <c r="B76" s="3" t="n"/>
      <c r="C76" s="3" t="n"/>
      <c r="D76" s="3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</row>
    <row r="77" ht="24.75" customHeight="1" s="44">
      <c r="A77" s="6" t="inlineStr">
        <is>
          <t>【機密度】</t>
        </is>
      </c>
      <c r="B77" s="3" t="n"/>
      <c r="C77" s="3" t="n"/>
      <c r="D77" s="3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</row>
    <row r="78" ht="24.75" customHeight="1" s="44">
      <c r="A78" s="5" t="inlineStr">
        <is>
          <t xml:space="preserve">  高：機密情報を扱う業務（個人情報、社外秘など）</t>
        </is>
      </c>
      <c r="B78" s="3" t="n"/>
      <c r="C78" s="3" t="n"/>
      <c r="D78" s="3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</row>
    <row r="79" ht="24.75" customHeight="1" s="44">
      <c r="A79" s="5" t="inlineStr">
        <is>
          <t xml:space="preserve">  中：限定的な情報を扱う業務</t>
        </is>
      </c>
      <c r="B79" s="3" t="n"/>
      <c r="C79" s="3" t="n"/>
      <c r="D79" s="3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</row>
    <row r="80" ht="24.75" customHeight="1" s="44">
      <c r="A80" s="5" t="inlineStr">
        <is>
          <t xml:space="preserve">  低：一般的な情報のみを扱う業務</t>
        </is>
      </c>
      <c r="B80" s="3" t="n"/>
      <c r="C80" s="3" t="n"/>
      <c r="D80" s="3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</row>
    <row r="81" ht="1.5" customHeight="1" s="44">
      <c r="A81" s="3" t="n"/>
      <c r="B81" s="3" t="n"/>
      <c r="C81" s="3" t="n"/>
      <c r="D81" s="3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</row>
    <row r="82" ht="24.75" customHeight="1" s="44">
      <c r="A82" s="3" t="inlineStr">
        <is>
          <t>更新日: 2025-11-02</t>
        </is>
      </c>
      <c r="B82" s="3" t="n"/>
      <c r="C82" s="3" t="n"/>
      <c r="D82" s="3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</row>
    <row r="83" ht="3" customHeight="1" s="44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</row>
    <row r="84" ht="15.75" customHeight="1" s="44">
      <c r="A84" s="7" t="inlineStr">
        <is>
          <t>【環境確認チェック】</t>
        </is>
      </c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</row>
    <row r="85" ht="15.75" customHeight="1" s="44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</row>
    <row r="86" ht="15.75" customHeight="1" s="44">
      <c r="A86" s="2" t="inlineStr">
        <is>
          <t>AIツール導入前に必ず確認すべき項目を整理したセクションです。</t>
        </is>
      </c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</row>
    <row r="87" ht="15.75" customHeight="1" s="44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</row>
    <row r="88" ht="15.75" customHeight="1" s="44">
      <c r="A88" s="2" t="inlineStr">
        <is>
          <t>1. 派遣先の利用規定の確認</t>
        </is>
      </c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</row>
    <row r="89" ht="15.75" customHeight="1" s="44">
      <c r="A89" s="2" t="inlineStr">
        <is>
          <t xml:space="preserve">   - 利用規約の有無、利用目的の制限、データ取り扱い規定などを確認</t>
        </is>
      </c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</row>
    <row r="90" ht="15.75" customHeight="1" s="44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</row>
    <row r="91" ht="15.75" customHeight="1" s="44">
      <c r="A91" s="2" t="inlineStr">
        <is>
          <t>2. 契約プラン（有償/無償）の確認</t>
        </is>
      </c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</row>
    <row r="92" ht="15.75" customHeight="1" s="44">
      <c r="A92" s="2" t="inlineStr">
        <is>
          <t xml:space="preserve">   - プラン種別、利用可能機能、利用制限、課金方式などを確認</t>
        </is>
      </c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</row>
    <row r="93" ht="15.75" customHeight="1" s="44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</row>
    <row r="94" ht="15.75" customHeight="1" s="44">
      <c r="A94" s="2" t="inlineStr">
        <is>
          <t>3. 入力OK/NG情報の整理</t>
        </is>
      </c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</row>
    <row r="95" ht="15.75" customHeight="1" s="44">
      <c r="A95" s="2" t="inlineStr">
        <is>
          <t xml:space="preserve">   - 個人情報、機密情報、公開情報など、入力可能な情報を整理</t>
        </is>
      </c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</row>
    <row r="96" ht="15.75" customHeight="1" s="44">
      <c r="A96" s="2" t="inlineStr">
        <is>
          <t xml:space="preserve">   - OK/NG判定に基づいて色分け表示</t>
        </is>
      </c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</row>
    <row r="97" ht="15.75" customHeight="1" s="44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</row>
    <row r="98" ht="15.75" customHeight="1" s="44">
      <c r="A98" s="2" t="inlineStr">
        <is>
          <t>4. その他の環境確認事項</t>
        </is>
      </c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</row>
    <row r="99" ht="15.75" customHeight="1" s="44">
      <c r="A99" s="2" t="inlineStr">
        <is>
          <t xml:space="preserve">   - ネットワーク環境、ファイアウォール設定、セキュリティ設定などを確認</t>
        </is>
      </c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</row>
    <row r="100" ht="15.75" customHeight="1" s="44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</row>
    <row r="101" ht="15.75" customHeight="1" s="44">
      <c r="A101" s="2" t="inlineStr">
        <is>
          <t>※このセクションは「詳細入力モード」シートの最後に配置されています。</t>
        </is>
      </c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</row>
    <row r="102" ht="15.75" customHeight="1" s="44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</row>
    <row r="103" ht="15.75" customHeight="1" s="44">
      <c r="A103" s="7" t="inlineStr">
        <is>
          <t>【簡易入力モードから詳細入力モードへの自動反映】</t>
        </is>
      </c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</row>
    <row r="104" ht="15.75" customHeight="1" s="4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</row>
    <row r="105" ht="15.75" customHeight="1" s="44">
      <c r="A105" s="2" t="inlineStr">
        <is>
          <t>簡易入力モードに入力したデータは、自動的に詳細入力モードに反映されます：</t>
        </is>
      </c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2" t="n"/>
    </row>
    <row r="106" ht="15.75" customHeight="1" s="44">
      <c r="A106" s="2" t="inlineStr">
        <is>
          <t>・タスク名 → 詳細入力モードの「タスク」列</t>
        </is>
      </c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2" t="n"/>
    </row>
    <row r="107" ht="15.75" customHeight="1" s="44">
      <c r="A107" s="2" t="inlineStr">
        <is>
          <t>・頻度/週 → 詳細入力モードの「頻度/週」列</t>
        </is>
      </c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2" t="n"/>
    </row>
    <row r="108" ht="15.75" customHeight="1" s="44">
      <c r="A108" s="2" t="inlineStr">
        <is>
          <t>・時間/件(分) → 詳細入力モードの「時間/件(分)」列</t>
        </is>
      </c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2" t="n"/>
    </row>
    <row r="109" ht="15.75" customHeight="1" s="44">
      <c r="A109" s="2" t="inlineStr">
        <is>
          <t>・AI活用アイデア → 詳細入力モードの「AI活用アイデア」列</t>
        </is>
      </c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2" t="n"/>
    </row>
    <row r="110" ht="15.75" customHeight="1" s="44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2" t="n"/>
    </row>
    <row r="111" ht="15.75" customHeight="1" s="44">
      <c r="A111" s="2" t="inlineStr">
        <is>
          <t>詳細入力モードでは、追加の項目（現状フロー、評価項目など）を入力することで、</t>
        </is>
      </c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2" t="n"/>
    </row>
    <row r="112" ht="15.75" customHeight="1" s="44">
      <c r="A112" s="2" t="inlineStr">
        <is>
          <t>AI代替適性スコアや削減見込みが自動計算されます。</t>
        </is>
      </c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2" t="n"/>
    </row>
    <row r="113" ht="15.75" customHeight="1" s="44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2" t="n"/>
    </row>
    <row r="114" ht="15.75" customHeight="1" s="4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2" t="n"/>
    </row>
    <row r="115" ht="15.75" customHeight="1" s="44">
      <c r="A115" s="7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2" t="n"/>
    </row>
    <row r="116" ht="15.75" customHeight="1" s="44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2" t="n"/>
    </row>
    <row r="117" ht="15.75" customHeight="1" s="44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2" t="n"/>
    </row>
    <row r="118" ht="15.75" customHeight="1" s="44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2" t="n"/>
    </row>
    <row r="119" ht="15.75" customHeight="1" s="44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2" t="n"/>
    </row>
    <row r="120" ht="15.75" customHeight="1" s="44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2" t="n"/>
    </row>
    <row r="121" ht="15.75" customHeight="1" s="44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2" t="n"/>
    </row>
    <row r="122" ht="15.75" customHeight="1" s="44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2" t="n"/>
    </row>
    <row r="123" ht="15.75" customHeight="1" s="44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2" t="n"/>
    </row>
    <row r="124" ht="15.75" customHeight="1" s="4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2" t="n"/>
    </row>
    <row r="125" ht="15.75" customHeight="1" s="44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2" t="n"/>
    </row>
    <row r="126" ht="15.75" customHeight="1" s="44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2" t="n"/>
    </row>
    <row r="127" ht="15.75" customHeight="1" s="44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2" t="n"/>
    </row>
    <row r="128" ht="15.75" customHeight="1" s="44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2" t="n"/>
    </row>
    <row r="129" ht="15.75" customHeight="1" s="44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2" t="n"/>
    </row>
    <row r="130" ht="15.75" customHeight="1" s="44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2" t="n"/>
    </row>
    <row r="131" ht="15.75" customHeight="1" s="44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2" t="n"/>
    </row>
    <row r="132" ht="15.75" customHeight="1" s="44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2" t="n"/>
    </row>
    <row r="133" ht="15.75" customHeight="1" s="44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2" t="n"/>
    </row>
    <row r="134" ht="15.75" customHeight="1" s="4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2" t="n"/>
    </row>
    <row r="135" ht="15.75" customHeight="1" s="44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2" t="n"/>
    </row>
    <row r="136" ht="15.75" customHeight="1" s="44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2" t="n"/>
    </row>
    <row r="137" ht="15.75" customHeight="1" s="44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2" t="n"/>
    </row>
    <row r="138" ht="15.75" customHeight="1" s="44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2" t="n"/>
    </row>
    <row r="139" ht="15.75" customHeight="1" s="44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2" t="n"/>
    </row>
    <row r="140" ht="15.75" customHeight="1" s="44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2" t="n"/>
    </row>
    <row r="141" ht="15.75" customHeight="1" s="44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2" t="n"/>
    </row>
    <row r="142" ht="15.75" customHeight="1" s="44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2" t="n"/>
    </row>
    <row r="143" ht="15.75" customHeight="1" s="44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2" t="n"/>
    </row>
    <row r="144" ht="15.75" customHeight="1" s="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2" t="n"/>
    </row>
    <row r="145" ht="15.75" customHeight="1" s="44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2" t="n"/>
    </row>
    <row r="146" ht="15.75" customHeight="1" s="44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2" t="n"/>
    </row>
    <row r="147" ht="15.75" customHeight="1" s="44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2" t="n"/>
    </row>
    <row r="148" ht="15.75" customHeight="1" s="44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2" t="n"/>
    </row>
    <row r="149" ht="15.75" customHeight="1" s="44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2" t="n"/>
    </row>
    <row r="150" ht="15.75" customHeight="1" s="4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2" t="n"/>
    </row>
    <row r="151" ht="15.75" customHeight="1" s="44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2" t="n"/>
    </row>
    <row r="152" ht="15.75" customHeight="1" s="44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2" t="n"/>
    </row>
    <row r="153" ht="15.75" customHeight="1" s="44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2" t="n"/>
    </row>
    <row r="154" ht="15.75" customHeight="1" s="4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2" t="n"/>
    </row>
    <row r="155" ht="15.75" customHeight="1" s="44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2" t="n"/>
    </row>
    <row r="156" ht="15.75" customHeight="1" s="44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2" t="n"/>
    </row>
    <row r="157" ht="15.75" customHeight="1" s="44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2" t="n"/>
    </row>
    <row r="158" ht="15.75" customHeight="1" s="44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2" t="n"/>
    </row>
    <row r="159" ht="15.75" customHeight="1" s="44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2" t="n"/>
    </row>
    <row r="160" ht="15.75" customHeight="1" s="44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2" t="n"/>
    </row>
    <row r="161" ht="15.75" customHeight="1" s="4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2" t="n"/>
    </row>
    <row r="162" ht="15.75" customHeight="1" s="4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2" t="n"/>
    </row>
    <row r="163" ht="15.75" customHeight="1" s="4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2" t="n"/>
    </row>
    <row r="164" ht="15.75" customHeight="1" s="4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2" t="n"/>
    </row>
    <row r="165" ht="15.75" customHeight="1" s="4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2" t="n"/>
    </row>
    <row r="166" ht="15.75" customHeight="1" s="4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2" t="n"/>
    </row>
    <row r="167" ht="15.75" customHeight="1" s="4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2" t="n"/>
    </row>
    <row r="168" ht="15.75" customHeight="1" s="4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2" t="n"/>
    </row>
    <row r="169" ht="15.75" customHeight="1" s="44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2" t="n"/>
    </row>
    <row r="170" ht="15.75" customHeight="1" s="44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2" t="n"/>
    </row>
    <row r="171" ht="15.75" customHeight="1" s="44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2" t="n"/>
    </row>
    <row r="172" ht="15.75" customHeight="1" s="44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2" t="n"/>
    </row>
    <row r="173" ht="15.75" customHeight="1" s="44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2" t="n"/>
    </row>
    <row r="174" ht="15.75" customHeight="1" s="4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2" t="n"/>
    </row>
    <row r="175" ht="15.75" customHeight="1" s="44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2" t="n"/>
    </row>
    <row r="176" ht="15.75" customHeight="1" s="44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2" t="n"/>
    </row>
    <row r="177" ht="15.75" customHeight="1" s="44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2" t="n"/>
    </row>
    <row r="178" ht="15.75" customHeight="1" s="44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2" t="n"/>
    </row>
    <row r="179" ht="15.75" customHeight="1" s="44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2" t="n"/>
    </row>
    <row r="180" ht="15.75" customHeight="1" s="44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2" t="n"/>
    </row>
    <row r="181" ht="15.75" customHeight="1" s="44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2" t="n"/>
    </row>
    <row r="182" ht="15.75" customHeight="1" s="44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2" t="n"/>
    </row>
    <row r="183" ht="15.75" customHeight="1" s="44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2" t="n"/>
    </row>
    <row r="184" ht="15.75" customHeight="1" s="4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2" t="n"/>
    </row>
    <row r="185" ht="15.75" customHeight="1" s="44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2" t="n"/>
    </row>
    <row r="186" ht="15.75" customHeight="1" s="44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2" t="n"/>
    </row>
    <row r="187" ht="15.75" customHeight="1" s="44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2" t="n"/>
    </row>
    <row r="188" ht="15.75" customHeight="1" s="44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2" t="n"/>
    </row>
    <row r="189" ht="15.75" customHeight="1" s="44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2" t="n"/>
    </row>
    <row r="190" ht="15.75" customHeight="1" s="44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2" t="n"/>
    </row>
    <row r="191" ht="15.75" customHeight="1" s="44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2" t="n"/>
    </row>
    <row r="192" ht="15.75" customHeight="1" s="44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2" t="n"/>
    </row>
    <row r="193" ht="15.75" customHeight="1" s="44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2" t="n"/>
    </row>
    <row r="194" ht="15.75" customHeight="1" s="4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2" t="n"/>
    </row>
    <row r="195" ht="15.75" customHeight="1" s="44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2" t="n"/>
    </row>
    <row r="196" ht="15.75" customHeight="1" s="44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2" t="n"/>
    </row>
    <row r="197" ht="15.75" customHeight="1" s="44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2" t="n"/>
    </row>
    <row r="198" ht="15.75" customHeight="1" s="44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2" t="n"/>
    </row>
    <row r="199" ht="15.75" customHeight="1" s="44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2" t="n"/>
    </row>
    <row r="200" ht="15.75" customHeight="1" s="44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2" t="n"/>
    </row>
    <row r="201" ht="15.75" customHeight="1" s="44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2" t="n"/>
    </row>
    <row r="202" ht="15.75" customHeight="1" s="44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2" t="n"/>
    </row>
    <row r="203" ht="15.75" customHeight="1" s="44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2" t="n"/>
    </row>
    <row r="204" ht="15.75" customHeight="1" s="4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2" t="n"/>
    </row>
    <row r="205" ht="15.75" customHeight="1" s="44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2" t="n"/>
    </row>
    <row r="206" ht="15.75" customHeight="1" s="44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2" t="n"/>
    </row>
    <row r="207" ht="15.75" customHeight="1" s="44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2" t="n"/>
    </row>
    <row r="208" ht="15.75" customHeight="1" s="44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2" t="n"/>
    </row>
    <row r="209" ht="15.75" customHeight="1" s="44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2" t="n"/>
    </row>
    <row r="210" ht="15.75" customHeight="1" s="44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2" t="n"/>
    </row>
    <row r="211" ht="15.75" customHeight="1" s="44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2" t="n"/>
    </row>
    <row r="212" ht="15.75" customHeight="1" s="44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2" t="n"/>
    </row>
    <row r="213" ht="15.75" customHeight="1" s="44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2" t="n"/>
    </row>
    <row r="214" ht="15.75" customHeight="1" s="4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2" t="n"/>
    </row>
    <row r="215" ht="15.75" customHeight="1" s="44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2" t="n"/>
    </row>
    <row r="216" ht="15.75" customHeight="1" s="44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2" t="n"/>
    </row>
    <row r="217" ht="15.75" customHeight="1" s="44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2" t="n"/>
    </row>
    <row r="218" ht="15.75" customHeight="1" s="44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2" t="n"/>
    </row>
    <row r="219" ht="15.75" customHeight="1" s="44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2" t="n"/>
    </row>
    <row r="220" ht="15.75" customHeight="1" s="44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2" t="n"/>
    </row>
    <row r="221" ht="15.75" customHeight="1" s="44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2" t="n"/>
    </row>
    <row r="222" ht="15.75" customHeight="1" s="44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2" t="n"/>
    </row>
    <row r="223" ht="15.75" customHeight="1" s="44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2" t="n"/>
    </row>
    <row r="224" ht="15.75" customHeight="1" s="4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2" t="n"/>
    </row>
    <row r="225" ht="15.75" customHeight="1" s="44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2" t="n"/>
    </row>
    <row r="226" ht="15.75" customHeight="1" s="44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2" t="n"/>
    </row>
    <row r="227" ht="15.75" customHeight="1" s="44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2" t="n"/>
    </row>
    <row r="228" ht="15.75" customHeight="1" s="44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2" t="n"/>
    </row>
    <row r="229" ht="15.75" customHeight="1" s="44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2" t="n"/>
    </row>
    <row r="230" ht="15.75" customHeight="1" s="44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2" t="n"/>
    </row>
    <row r="231" ht="15.75" customHeight="1" s="44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2" t="n"/>
    </row>
    <row r="232" ht="15.75" customHeight="1" s="44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2" t="n"/>
    </row>
    <row r="233" ht="15.75" customHeight="1" s="44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2" t="n"/>
    </row>
    <row r="234" ht="15.75" customHeight="1" s="4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2" t="n"/>
    </row>
    <row r="235" ht="15.75" customHeight="1" s="44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2" t="n"/>
    </row>
    <row r="236" ht="15.75" customHeight="1" s="44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2" t="n"/>
    </row>
    <row r="237" ht="15.75" customHeight="1" s="44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2" t="n"/>
    </row>
    <row r="238" ht="15.75" customHeight="1" s="44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2" t="n"/>
    </row>
    <row r="239" ht="15.75" customHeight="1" s="44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2" t="n"/>
    </row>
    <row r="240" ht="15.75" customHeight="1" s="44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2" t="n"/>
    </row>
    <row r="241" ht="15.75" customHeight="1" s="44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2" t="n"/>
    </row>
    <row r="242" ht="15.75" customHeight="1" s="44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2" t="n"/>
    </row>
    <row r="243" ht="15.75" customHeight="1" s="44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2" t="n"/>
    </row>
    <row r="244" ht="15.75" customHeight="1" s="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2" t="n"/>
    </row>
    <row r="245" ht="15.75" customHeight="1" s="44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2" t="n"/>
    </row>
    <row r="246" ht="15.75" customHeight="1" s="44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2" t="n"/>
    </row>
    <row r="247" ht="15.75" customHeight="1" s="44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2" t="n"/>
    </row>
    <row r="248" ht="15.75" customHeight="1" s="44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2" t="n"/>
    </row>
    <row r="249" ht="15.75" customHeight="1" s="44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2" t="n"/>
    </row>
    <row r="250" ht="15.75" customHeight="1" s="44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2" t="n"/>
    </row>
    <row r="251" ht="15.75" customHeight="1" s="44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2" t="n"/>
    </row>
    <row r="252" ht="15.75" customHeight="1" s="44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2" t="n"/>
    </row>
    <row r="253" ht="15.75" customHeight="1" s="44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2" t="n"/>
    </row>
    <row r="254" ht="15.75" customHeight="1" s="4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2" t="n"/>
    </row>
    <row r="255" ht="15.75" customHeight="1" s="44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2" t="n"/>
    </row>
    <row r="256" ht="15.75" customHeight="1" s="44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2" t="n"/>
    </row>
    <row r="257" ht="15.75" customHeight="1" s="44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2" t="n"/>
    </row>
    <row r="258" ht="15.75" customHeight="1" s="44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2" t="n"/>
    </row>
    <row r="259" ht="15.75" customHeight="1" s="44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2" t="n"/>
    </row>
    <row r="260" ht="15.75" customHeight="1" s="44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2" t="n"/>
    </row>
    <row r="261" ht="15.75" customHeight="1" s="44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2" t="n"/>
    </row>
    <row r="262" ht="15.75" customHeight="1" s="44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2" t="n"/>
    </row>
    <row r="263" ht="15.75" customHeight="1" s="44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2" t="n"/>
    </row>
    <row r="264" ht="15.75" customHeight="1" s="4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2" t="n"/>
    </row>
    <row r="265" ht="15.75" customHeight="1" s="44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2" t="n"/>
    </row>
    <row r="266" ht="15.75" customHeight="1" s="44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2" t="n"/>
    </row>
    <row r="267" ht="15.75" customHeight="1" s="44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2" t="n"/>
    </row>
    <row r="268" ht="15.75" customHeight="1" s="44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2" t="n"/>
    </row>
    <row r="269" ht="15.75" customHeight="1" s="44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2" t="n"/>
    </row>
    <row r="270" ht="15.75" customHeight="1" s="44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2" t="n"/>
    </row>
    <row r="271" ht="15.75" customHeight="1" s="44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2" t="n"/>
    </row>
    <row r="272" ht="15.75" customHeight="1" s="44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2" t="n"/>
    </row>
    <row r="273" ht="15.75" customHeight="1" s="44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2" t="n"/>
    </row>
    <row r="274" ht="15.75" customHeight="1" s="4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2" t="n"/>
    </row>
    <row r="275" ht="15.75" customHeight="1" s="44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2" t="n"/>
    </row>
    <row r="276" ht="15.75" customHeight="1" s="44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2" t="n"/>
    </row>
    <row r="277" ht="15.75" customHeight="1" s="44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2" t="n"/>
    </row>
    <row r="278" ht="15.75" customHeight="1" s="44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2" t="n"/>
    </row>
    <row r="279" ht="15.75" customHeight="1" s="44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2" t="n"/>
    </row>
    <row r="280" ht="15.75" customHeight="1" s="44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2" t="n"/>
    </row>
    <row r="281" ht="15.75" customHeight="1" s="44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2" t="n"/>
    </row>
    <row r="282" ht="15.75" customHeight="1" s="44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2" t="n"/>
    </row>
    <row r="283" ht="15.75" customHeight="1" s="44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2" t="n"/>
    </row>
    <row r="284" ht="15.75" customHeight="1" s="4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2" t="n"/>
    </row>
    <row r="285" ht="15.75" customHeight="1" s="44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2" t="n"/>
    </row>
    <row r="286" ht="15.75" customHeight="1" s="44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2" t="n"/>
    </row>
    <row r="287" ht="15.75" customHeight="1" s="44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</row>
    <row r="288" ht="15.75" customHeight="1" s="44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2" t="n"/>
    </row>
    <row r="289" ht="15.75" customHeight="1" s="44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2" t="n"/>
    </row>
    <row r="290" ht="15.75" customHeight="1" s="44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2" t="n"/>
    </row>
    <row r="291" ht="15.75" customHeight="1" s="44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2" t="n"/>
    </row>
    <row r="292" ht="15.75" customHeight="1" s="44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2" t="n"/>
    </row>
    <row r="293" ht="15.75" customHeight="1" s="44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2" t="n"/>
    </row>
    <row r="294" ht="15.75" customHeight="1" s="4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2" t="n"/>
    </row>
    <row r="295" ht="15.75" customHeight="1" s="44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2" t="n"/>
    </row>
    <row r="296" ht="15.75" customHeight="1" s="44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2" t="n"/>
    </row>
    <row r="297" ht="15.75" customHeight="1" s="44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2" t="n"/>
    </row>
    <row r="298" ht="15.75" customHeight="1" s="44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2" t="n"/>
    </row>
    <row r="299" ht="15.75" customHeight="1" s="44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2" t="n"/>
    </row>
    <row r="300" ht="15.75" customHeight="1" s="44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2" t="n"/>
    </row>
    <row r="301" ht="15.75" customHeight="1" s="44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2" t="n"/>
    </row>
    <row r="302" ht="15.75" customHeight="1" s="44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2" t="n"/>
    </row>
    <row r="303" ht="15.75" customHeight="1" s="44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2" t="n"/>
    </row>
    <row r="304" ht="15.75" customHeight="1" s="4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2" t="n"/>
    </row>
    <row r="305" ht="15.75" customHeight="1" s="44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2" t="n"/>
    </row>
    <row r="306" ht="15.75" customHeight="1" s="44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2" t="n"/>
    </row>
    <row r="307" ht="15.75" customHeight="1" s="44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2" t="n"/>
    </row>
    <row r="308" ht="15.75" customHeight="1" s="44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2" t="n"/>
    </row>
    <row r="309" ht="15.75" customHeight="1" s="44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2" t="n"/>
    </row>
    <row r="310" ht="15.75" customHeight="1" s="44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2" t="n"/>
    </row>
    <row r="311" ht="15.75" customHeight="1" s="44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2" t="n"/>
    </row>
    <row r="312" ht="15.75" customHeight="1" s="44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2" t="n"/>
    </row>
    <row r="313" ht="15.75" customHeight="1" s="44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2" t="n"/>
    </row>
    <row r="314" ht="15.75" customHeight="1" s="4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2" t="n"/>
    </row>
    <row r="315" ht="15.75" customHeight="1" s="44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2" t="n"/>
    </row>
    <row r="316" ht="15.75" customHeight="1" s="44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2" t="n"/>
    </row>
    <row r="317" ht="15.75" customHeight="1" s="44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2" t="n"/>
    </row>
    <row r="318" ht="15.75" customHeight="1" s="44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2" t="n"/>
    </row>
    <row r="319" ht="15.75" customHeight="1" s="44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2" t="n"/>
    </row>
    <row r="320" ht="15.75" customHeight="1" s="44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2" t="n"/>
    </row>
    <row r="321" ht="15.75" customHeight="1" s="44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2" t="n"/>
    </row>
    <row r="322" ht="15.75" customHeight="1" s="44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2" t="n"/>
    </row>
    <row r="323" ht="15.75" customHeight="1" s="44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2" t="n"/>
    </row>
    <row r="324" ht="15.75" customHeight="1" s="4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2" t="n"/>
    </row>
    <row r="325" ht="15.75" customHeight="1" s="44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2" t="n"/>
    </row>
    <row r="326" ht="15.75" customHeight="1" s="44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2" t="n"/>
    </row>
    <row r="327" ht="15.75" customHeight="1" s="44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2" t="n"/>
    </row>
    <row r="328" ht="15.75" customHeight="1" s="44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2" t="n"/>
    </row>
    <row r="329" ht="15.75" customHeight="1" s="44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2" t="n"/>
    </row>
    <row r="330" ht="15.75" customHeight="1" s="44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2" t="n"/>
    </row>
    <row r="331" ht="15.75" customHeight="1" s="44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2" t="n"/>
    </row>
    <row r="332" ht="15.75" customHeight="1" s="44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2" t="n"/>
    </row>
    <row r="333" ht="15.75" customHeight="1" s="44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2" t="n"/>
    </row>
    <row r="334" ht="15.75" customHeight="1" s="4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2" t="n"/>
    </row>
    <row r="335" ht="15.75" customHeight="1" s="44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2" t="n"/>
    </row>
    <row r="336" ht="15.75" customHeight="1" s="44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2" t="n"/>
    </row>
    <row r="337" ht="15.75" customHeight="1" s="44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2" t="n"/>
    </row>
    <row r="338" ht="15.75" customHeight="1" s="44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2" t="n"/>
    </row>
    <row r="339" ht="15.75" customHeight="1" s="44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2" t="n"/>
    </row>
    <row r="340" ht="15.75" customHeight="1" s="44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2" t="n"/>
    </row>
    <row r="341" ht="15.75" customHeight="1" s="44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2" t="n"/>
    </row>
    <row r="342" ht="15.75" customHeight="1" s="44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2" t="n"/>
    </row>
    <row r="343" ht="15.75" customHeight="1" s="44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2" t="n"/>
    </row>
    <row r="344" ht="15.75" customHeight="1" s="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2" t="n"/>
    </row>
    <row r="345" ht="15.75" customHeight="1" s="44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2" t="n"/>
    </row>
    <row r="346" ht="15.75" customHeight="1" s="44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2" t="n"/>
    </row>
    <row r="347" ht="15.75" customHeight="1" s="44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2" t="n"/>
    </row>
    <row r="348" ht="15.75" customHeight="1" s="44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2" t="n"/>
    </row>
    <row r="349" ht="15.75" customHeight="1" s="44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</row>
    <row r="350" ht="15.75" customHeight="1" s="44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</row>
    <row r="351" ht="15.75" customHeight="1" s="44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</row>
    <row r="352" ht="15.75" customHeight="1" s="44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</row>
    <row r="353" ht="15.75" customHeight="1" s="44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</row>
    <row r="354" ht="15.75" customHeight="1" s="4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</row>
    <row r="355" ht="15.75" customHeight="1" s="44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</row>
    <row r="356" ht="15.75" customHeight="1" s="44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</row>
    <row r="357" ht="15.75" customHeight="1" s="44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</row>
    <row r="358" ht="15.75" customHeight="1" s="44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</row>
    <row r="359" ht="15.75" customHeight="1" s="44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</row>
    <row r="360" ht="15.75" customHeight="1" s="44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</row>
    <row r="361" ht="15.75" customHeight="1" s="44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</row>
    <row r="362" ht="15.75" customHeight="1" s="44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</row>
    <row r="363" ht="15.75" customHeight="1" s="44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</row>
    <row r="364" ht="15.75" customHeight="1" s="4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2" t="n"/>
    </row>
    <row r="365" ht="15.75" customHeight="1" s="44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</row>
    <row r="366" ht="15.75" customHeight="1" s="44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</row>
    <row r="367" ht="15.75" customHeight="1" s="44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</row>
    <row r="368" ht="15.75" customHeight="1" s="44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</row>
    <row r="369" ht="15.75" customHeight="1" s="44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</row>
    <row r="370" ht="15.75" customHeight="1" s="44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</row>
    <row r="371" ht="15.75" customHeight="1" s="44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</row>
    <row r="372" ht="15.75" customHeight="1" s="44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</row>
    <row r="373" ht="15.75" customHeight="1" s="44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</row>
    <row r="374" ht="15.75" customHeight="1" s="4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</row>
    <row r="375" ht="15.75" customHeight="1" s="44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</row>
    <row r="376" ht="15.75" customHeight="1" s="44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</row>
    <row r="377" ht="15.75" customHeight="1" s="44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</row>
    <row r="378" ht="15.75" customHeight="1" s="44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</row>
    <row r="379" ht="15.75" customHeight="1" s="44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</row>
    <row r="380" ht="15.75" customHeight="1" s="44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</row>
    <row r="381" ht="15.75" customHeight="1" s="44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</row>
    <row r="382" ht="15.75" customHeight="1" s="44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</row>
    <row r="383" ht="15.75" customHeight="1" s="44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</row>
    <row r="384" ht="15.75" customHeight="1" s="4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</row>
    <row r="385" ht="15.75" customHeight="1" s="44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</row>
    <row r="386" ht="15.75" customHeight="1" s="44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</row>
    <row r="387" ht="15.75" customHeight="1" s="44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</row>
    <row r="388" ht="15.75" customHeight="1" s="44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</row>
    <row r="389" ht="15.75" customHeight="1" s="44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</row>
    <row r="390" ht="15.75" customHeight="1" s="44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</row>
    <row r="391" ht="15.75" customHeight="1" s="44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</row>
    <row r="392" ht="15.75" customHeight="1" s="44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</row>
    <row r="393" ht="15.75" customHeight="1" s="44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</row>
    <row r="394" ht="15.75" customHeight="1" s="4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</row>
    <row r="395" ht="15.75" customHeight="1" s="44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</row>
    <row r="396" ht="15.75" customHeight="1" s="44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</row>
    <row r="397" ht="15.75" customHeight="1" s="44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</row>
    <row r="398" ht="15.75" customHeight="1" s="44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</row>
    <row r="399" ht="15.75" customHeight="1" s="44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</row>
    <row r="400" ht="15.75" customHeight="1" s="44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</row>
    <row r="401" ht="15.75" customHeight="1" s="44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</row>
    <row r="402" ht="15.75" customHeight="1" s="44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</row>
    <row r="403" ht="15.75" customHeight="1" s="44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</row>
    <row r="404" ht="15.75" customHeight="1" s="4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</row>
    <row r="405" ht="15.75" customHeight="1" s="44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</row>
    <row r="406" ht="15.75" customHeight="1" s="44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</row>
    <row r="407" ht="15.75" customHeight="1" s="44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</row>
    <row r="408" ht="15.75" customHeight="1" s="44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</row>
    <row r="409" ht="15.75" customHeight="1" s="44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</row>
    <row r="410" ht="15.75" customHeight="1" s="44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</row>
    <row r="411" ht="15.75" customHeight="1" s="44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</row>
    <row r="412" ht="15.75" customHeight="1" s="44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</row>
    <row r="413" ht="15.75" customHeight="1" s="44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</row>
    <row r="414" ht="15.75" customHeight="1" s="4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</row>
    <row r="415" ht="15.75" customHeight="1" s="44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</row>
    <row r="416" ht="15.75" customHeight="1" s="44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</row>
    <row r="417" ht="15.75" customHeight="1" s="44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</row>
    <row r="418" ht="15.75" customHeight="1" s="44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</row>
    <row r="419" ht="15.75" customHeight="1" s="44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</row>
    <row r="420" ht="15.75" customHeight="1" s="44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</row>
    <row r="421" ht="15.75" customHeight="1" s="44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</row>
    <row r="422" ht="15.75" customHeight="1" s="44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</row>
    <row r="423" ht="15.75" customHeight="1" s="44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</row>
    <row r="424" ht="15.75" customHeight="1" s="4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</row>
    <row r="425" ht="15.75" customHeight="1" s="44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</row>
    <row r="426" ht="15.75" customHeight="1" s="44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</row>
    <row r="427" ht="15.75" customHeight="1" s="44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</row>
    <row r="428" ht="15.75" customHeight="1" s="44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</row>
    <row r="429" ht="15.75" customHeight="1" s="44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</row>
    <row r="430" ht="15.75" customHeight="1" s="44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</row>
    <row r="431" ht="15.75" customHeight="1" s="44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</row>
    <row r="432" ht="15.75" customHeight="1" s="44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</row>
    <row r="433" ht="15.75" customHeight="1" s="44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</row>
    <row r="434" ht="15.75" customHeight="1" s="4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</row>
    <row r="435" ht="15.75" customHeight="1" s="44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</row>
    <row r="436" ht="15.75" customHeight="1" s="44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</row>
    <row r="437" ht="15.75" customHeight="1" s="44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</row>
    <row r="438" ht="15.75" customHeight="1" s="44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</row>
    <row r="439" ht="15.75" customHeight="1" s="44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</row>
    <row r="440" ht="15.75" customHeight="1" s="44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</row>
    <row r="441" ht="15.75" customHeight="1" s="44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</row>
    <row r="442" ht="15.75" customHeight="1" s="44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</row>
    <row r="443" ht="15.75" customHeight="1" s="44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</row>
    <row r="444" ht="15.75" customHeight="1" s="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</row>
    <row r="445" ht="15.75" customHeight="1" s="44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</row>
    <row r="446" ht="15.75" customHeight="1" s="44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</row>
    <row r="447" ht="15.75" customHeight="1" s="44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</row>
    <row r="448" ht="15.75" customHeight="1" s="44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</row>
    <row r="449" ht="15.75" customHeight="1" s="44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</row>
    <row r="450" ht="15.75" customHeight="1" s="44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</row>
    <row r="451" ht="15.75" customHeight="1" s="44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</row>
    <row r="452" ht="15.75" customHeight="1" s="44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</row>
    <row r="453" ht="15.75" customHeight="1" s="44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</row>
    <row r="454" ht="15.75" customHeight="1" s="4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</row>
    <row r="455" ht="15.75" customHeight="1" s="44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</row>
    <row r="456" ht="15.75" customHeight="1" s="44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</row>
    <row r="457" ht="15.75" customHeight="1" s="44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</row>
    <row r="458" ht="15.75" customHeight="1" s="44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</row>
    <row r="459" ht="15.75" customHeight="1" s="44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</row>
    <row r="460" ht="15.75" customHeight="1" s="44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</row>
    <row r="461" ht="15.75" customHeight="1" s="44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</row>
    <row r="462" ht="15.75" customHeight="1" s="44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</row>
    <row r="463" ht="15.75" customHeight="1" s="44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</row>
    <row r="464" ht="15.75" customHeight="1" s="4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</row>
    <row r="465" ht="15.75" customHeight="1" s="44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</row>
    <row r="466" ht="15.75" customHeight="1" s="44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</row>
    <row r="467" ht="15.75" customHeight="1" s="44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</row>
    <row r="468" ht="15.75" customHeight="1" s="44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</row>
    <row r="469" ht="15.75" customHeight="1" s="44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</row>
    <row r="470" ht="15.75" customHeight="1" s="44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</row>
    <row r="471" ht="15.75" customHeight="1" s="44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</row>
    <row r="472" ht="15.75" customHeight="1" s="44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</row>
    <row r="473" ht="15.75" customHeight="1" s="44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</row>
    <row r="474" ht="15.75" customHeight="1" s="4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</row>
    <row r="475" ht="15.75" customHeight="1" s="44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</row>
    <row r="476" ht="15.75" customHeight="1" s="44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</row>
    <row r="477" ht="15.75" customHeight="1" s="44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</row>
    <row r="478" ht="15.75" customHeight="1" s="44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</row>
    <row r="479" ht="15.75" customHeight="1" s="44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</row>
    <row r="480" ht="15.75" customHeight="1" s="44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</row>
    <row r="481" ht="15.75" customHeight="1" s="44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</row>
    <row r="482" ht="15.75" customHeight="1" s="44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</row>
    <row r="483" ht="15.75" customHeight="1" s="44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</row>
    <row r="484" ht="15.75" customHeight="1" s="4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</row>
    <row r="485" ht="15.75" customHeight="1" s="44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</row>
    <row r="486" ht="15.75" customHeight="1" s="44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</row>
    <row r="487" ht="15.75" customHeight="1" s="44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</row>
    <row r="488" ht="15.75" customHeight="1" s="44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</row>
    <row r="489" ht="15.75" customHeight="1" s="44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</row>
    <row r="490" ht="15.75" customHeight="1" s="44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</row>
    <row r="491" ht="15.75" customHeight="1" s="44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</row>
    <row r="492" ht="15.75" customHeight="1" s="44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</row>
    <row r="493" ht="15.75" customHeight="1" s="44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</row>
    <row r="494" ht="15.75" customHeight="1" s="4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</row>
    <row r="495" ht="15.75" customHeight="1" s="44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</row>
    <row r="496" ht="15.75" customHeight="1" s="44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44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44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44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44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44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44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44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4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44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44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44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44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44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44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44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44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44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4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44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44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44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44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44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44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44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44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44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4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44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44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44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44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44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44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44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44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44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4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44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44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44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44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44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44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44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44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44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44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44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44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44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44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44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44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44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44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4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44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44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44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44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44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44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44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44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44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4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44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44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44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44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44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44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44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44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44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4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44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5.75" customHeight="1" s="44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5.75" customHeight="1" s="44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5.75" customHeight="1" s="44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5.75" customHeight="1" s="44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5.75" customHeight="1" s="44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5.75" customHeight="1" s="44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5.75" customHeight="1" s="44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5.75" customHeight="1" s="44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5.75" customHeight="1" s="4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5.75" customHeight="1" s="44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5.75" customHeight="1" s="44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5.75" customHeight="1" s="44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5.75" customHeight="1" s="44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5.75" customHeight="1" s="44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5.75" customHeight="1" s="44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5.75" customHeight="1" s="44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5.75" customHeight="1" s="44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5.75" customHeight="1" s="44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5.75" customHeight="1" s="4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5.75" customHeight="1" s="44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5.75" customHeight="1" s="44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5.75" customHeight="1" s="44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5.75" customHeight="1" s="44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5.75" customHeight="1" s="44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5.75" customHeight="1" s="44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5.75" customHeight="1" s="44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5.75" customHeight="1" s="44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5.75" customHeight="1" s="44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5.75" customHeight="1" s="4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5.75" customHeight="1" s="44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5.75" customHeight="1" s="44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5.75" customHeight="1" s="44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5.75" customHeight="1" s="44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5.75" customHeight="1" s="44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5.75" customHeight="1" s="44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5.75" customHeight="1" s="44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5.75" customHeight="1" s="44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</row>
    <row r="613" ht="15.75" customHeight="1" s="44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</row>
    <row r="614" ht="15.75" customHeight="1" s="4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</row>
    <row r="615" ht="15.75" customHeight="1" s="44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</row>
    <row r="616" ht="15.75" customHeight="1" s="44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</row>
    <row r="617" ht="15.75" customHeight="1" s="44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</row>
    <row r="618" ht="15.75" customHeight="1" s="44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</row>
    <row r="619" ht="15.75" customHeight="1" s="44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</row>
    <row r="620" ht="15.75" customHeight="1" s="44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</row>
    <row r="621" ht="15.75" customHeight="1" s="44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</row>
    <row r="622" ht="15.75" customHeight="1" s="44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</row>
    <row r="623" ht="15.75" customHeight="1" s="44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</row>
    <row r="624" ht="15.75" customHeight="1" s="4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</row>
    <row r="625" ht="15.75" customHeight="1" s="44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</row>
    <row r="626" ht="15.75" customHeight="1" s="44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</row>
    <row r="627" ht="15.75" customHeight="1" s="44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</row>
    <row r="628" ht="15.75" customHeight="1" s="44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</row>
    <row r="629" ht="15.75" customHeight="1" s="44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</row>
    <row r="630" ht="15.75" customHeight="1" s="44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</row>
    <row r="631" ht="15.75" customHeight="1" s="44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</row>
    <row r="632" ht="15.75" customHeight="1" s="44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</row>
    <row r="633" ht="15.75" customHeight="1" s="44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</row>
    <row r="634" ht="15.75" customHeight="1" s="4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</row>
    <row r="635" ht="15.75" customHeight="1" s="44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</row>
    <row r="636" ht="15.75" customHeight="1" s="44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</row>
    <row r="637" ht="15.75" customHeight="1" s="44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</row>
    <row r="638" ht="15.75" customHeight="1" s="44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</row>
    <row r="639" ht="15.75" customHeight="1" s="44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</row>
    <row r="640" ht="15.75" customHeight="1" s="44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</row>
    <row r="641" ht="15.75" customHeight="1" s="44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</row>
    <row r="642" ht="15.75" customHeight="1" s="44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</row>
    <row r="643" ht="15.75" customHeight="1" s="44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</row>
    <row r="644" ht="15.75" customHeight="1" s="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</row>
    <row r="645" ht="15.75" customHeight="1" s="44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</row>
    <row r="646" ht="15.75" customHeight="1" s="44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</row>
    <row r="647" ht="15.75" customHeight="1" s="44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</row>
    <row r="648" ht="15.75" customHeight="1" s="44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</row>
    <row r="649" ht="15.75" customHeight="1" s="44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</row>
    <row r="650" ht="15.75" customHeight="1" s="44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</row>
    <row r="651" ht="15.75" customHeight="1" s="44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</row>
    <row r="652" ht="15.75" customHeight="1" s="44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</row>
    <row r="653" ht="15.75" customHeight="1" s="44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</row>
    <row r="654" ht="15.75" customHeight="1" s="4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</row>
    <row r="655" ht="15.75" customHeight="1" s="44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</row>
    <row r="656" ht="15.75" customHeight="1" s="44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</row>
    <row r="657" ht="15.75" customHeight="1" s="44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</row>
    <row r="658" ht="15.75" customHeight="1" s="44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</row>
    <row r="659" ht="15.75" customHeight="1" s="44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</row>
    <row r="660" ht="15.75" customHeight="1" s="44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</row>
    <row r="661" ht="15.75" customHeight="1" s="44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</row>
    <row r="662" ht="15.75" customHeight="1" s="44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</row>
    <row r="663" ht="15.75" customHeight="1" s="44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</row>
    <row r="664" ht="15.75" customHeight="1" s="4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</row>
    <row r="665" ht="15.75" customHeight="1" s="44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</row>
    <row r="666" ht="15.75" customHeight="1" s="44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</row>
    <row r="667" ht="15.75" customHeight="1" s="44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</row>
    <row r="668" ht="15.75" customHeight="1" s="44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</row>
    <row r="669" ht="15.75" customHeight="1" s="44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</row>
    <row r="670" ht="15.75" customHeight="1" s="44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</row>
    <row r="671" ht="15.75" customHeight="1" s="44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</row>
    <row r="672" ht="15.75" customHeight="1" s="44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</row>
    <row r="673" ht="15.75" customHeight="1" s="44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</row>
    <row r="674" ht="15.75" customHeight="1" s="4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</row>
    <row r="675" ht="15.75" customHeight="1" s="44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</row>
    <row r="676" ht="15.75" customHeight="1" s="44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</row>
    <row r="677" ht="15.75" customHeight="1" s="44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</row>
    <row r="678" ht="15.75" customHeight="1" s="44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</row>
    <row r="679" ht="15.75" customHeight="1" s="44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</row>
    <row r="680" ht="15.75" customHeight="1" s="44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</row>
    <row r="681" ht="15.75" customHeight="1" s="44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</row>
    <row r="682" ht="15.75" customHeight="1" s="44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</row>
    <row r="683" ht="15.75" customHeight="1" s="44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</row>
    <row r="684" ht="15.75" customHeight="1" s="4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</row>
    <row r="685" ht="15.75" customHeight="1" s="44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</row>
    <row r="686" ht="15.75" customHeight="1" s="44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</row>
    <row r="687" ht="15.75" customHeight="1" s="44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</row>
    <row r="688" ht="15.75" customHeight="1" s="44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</row>
    <row r="689" ht="15.75" customHeight="1" s="44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</row>
    <row r="690" ht="15.75" customHeight="1" s="44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</row>
    <row r="691" ht="15.75" customHeight="1" s="44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</row>
    <row r="692" ht="15.75" customHeight="1" s="44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</row>
    <row r="693" ht="15.75" customHeight="1" s="44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</row>
    <row r="694" ht="15.75" customHeight="1" s="4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</row>
    <row r="695" ht="15.75" customHeight="1" s="44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</row>
    <row r="696" ht="15.75" customHeight="1" s="44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</row>
    <row r="697" ht="15.75" customHeight="1" s="44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</row>
    <row r="698" ht="15.75" customHeight="1" s="44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</row>
    <row r="699" ht="15.75" customHeight="1" s="44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</row>
    <row r="700" ht="15.75" customHeight="1" s="44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</row>
    <row r="701" ht="15.75" customHeight="1" s="44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</row>
    <row r="702" ht="15.75" customHeight="1" s="44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</row>
    <row r="703" ht="15.75" customHeight="1" s="44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</row>
    <row r="704" ht="15.75" customHeight="1" s="4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</row>
    <row r="705" ht="15.75" customHeight="1" s="44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</row>
    <row r="706" ht="15.75" customHeight="1" s="44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</row>
    <row r="707" ht="15.75" customHeight="1" s="44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</row>
    <row r="708" ht="15.75" customHeight="1" s="44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</row>
    <row r="709" ht="15.75" customHeight="1" s="44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</row>
    <row r="710" ht="15.75" customHeight="1" s="44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</row>
    <row r="711" ht="15.75" customHeight="1" s="44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</row>
    <row r="712" ht="15.75" customHeight="1" s="44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</row>
    <row r="713" ht="15.75" customHeight="1" s="44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</row>
    <row r="714" ht="15.75" customHeight="1" s="4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</row>
    <row r="715" ht="15.75" customHeight="1" s="44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</row>
    <row r="716" ht="15.75" customHeight="1" s="44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</row>
    <row r="717" ht="15.75" customHeight="1" s="44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</row>
    <row r="718" ht="15.75" customHeight="1" s="44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</row>
    <row r="719" ht="15.75" customHeight="1" s="44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</row>
    <row r="720" ht="15.75" customHeight="1" s="44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</row>
    <row r="721" ht="15.75" customHeight="1" s="44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</row>
    <row r="722" ht="15.75" customHeight="1" s="44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</row>
    <row r="723" ht="15.75" customHeight="1" s="44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</row>
    <row r="724" ht="15.75" customHeight="1" s="4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</row>
    <row r="725" ht="15.75" customHeight="1" s="44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</row>
    <row r="726" ht="15.75" customHeight="1" s="44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</row>
    <row r="727" ht="15.75" customHeight="1" s="44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</row>
    <row r="728" ht="15.75" customHeight="1" s="44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</row>
    <row r="729" ht="15.75" customHeight="1" s="44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</row>
    <row r="730" ht="15.75" customHeight="1" s="44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</row>
    <row r="731" ht="15.75" customHeight="1" s="44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</row>
    <row r="732" ht="15.75" customHeight="1" s="44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</row>
    <row r="733" ht="15.75" customHeight="1" s="44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</row>
    <row r="734" ht="15.75" customHeight="1" s="4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</row>
    <row r="735" ht="15.75" customHeight="1" s="44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</row>
    <row r="736" ht="15.75" customHeight="1" s="44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</row>
    <row r="737" ht="15.75" customHeight="1" s="44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</row>
    <row r="738" ht="15.75" customHeight="1" s="44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</row>
    <row r="739" ht="15.75" customHeight="1" s="44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</row>
    <row r="740" ht="15.75" customHeight="1" s="44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</row>
    <row r="741" ht="15.75" customHeight="1" s="44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</row>
    <row r="742" ht="15.75" customHeight="1" s="44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</row>
    <row r="743" ht="15.75" customHeight="1" s="44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</row>
    <row r="744" ht="15.75" customHeight="1" s="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</row>
    <row r="745" ht="15.75" customHeight="1" s="44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</row>
    <row r="746" ht="15.75" customHeight="1" s="44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</row>
    <row r="747" ht="15.75" customHeight="1" s="44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</row>
    <row r="748" ht="15.75" customHeight="1" s="44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</row>
    <row r="749" ht="15.75" customHeight="1" s="44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</row>
    <row r="750" ht="15.75" customHeight="1" s="44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</row>
    <row r="751" ht="15.75" customHeight="1" s="44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</row>
    <row r="752" ht="15.75" customHeight="1" s="44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</row>
    <row r="753" ht="15.75" customHeight="1" s="44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</row>
    <row r="754" ht="15.75" customHeight="1" s="4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</row>
    <row r="755" ht="15.75" customHeight="1" s="44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</row>
    <row r="756" ht="15.75" customHeight="1" s="44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</row>
    <row r="757" ht="15.75" customHeight="1" s="44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</row>
    <row r="758" ht="15.75" customHeight="1" s="44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</row>
    <row r="759" ht="15.75" customHeight="1" s="44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</row>
    <row r="760" ht="15.75" customHeight="1" s="44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</row>
    <row r="761" ht="15.75" customHeight="1" s="44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</row>
    <row r="762" ht="15.75" customHeight="1" s="44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</row>
    <row r="763" ht="15.75" customHeight="1" s="44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</row>
    <row r="764" ht="15.75" customHeight="1" s="4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</row>
    <row r="765" ht="15.75" customHeight="1" s="44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</row>
    <row r="766" ht="15.75" customHeight="1" s="44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</row>
    <row r="767" ht="15.75" customHeight="1" s="44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</row>
    <row r="768" ht="15.75" customHeight="1" s="44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</row>
    <row r="769" ht="15.75" customHeight="1" s="44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</row>
    <row r="770" ht="15.75" customHeight="1" s="44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</row>
    <row r="771" ht="15.75" customHeight="1" s="44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</row>
    <row r="772" ht="15.75" customHeight="1" s="44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</row>
    <row r="773" ht="15.75" customHeight="1" s="44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</row>
    <row r="774" ht="15.75" customHeight="1" s="4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</row>
    <row r="775" ht="15.75" customHeight="1" s="44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</row>
    <row r="776" ht="15.75" customHeight="1" s="44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</row>
    <row r="777" ht="15.75" customHeight="1" s="44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</row>
    <row r="778" ht="15.75" customHeight="1" s="44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</row>
    <row r="779" ht="15.75" customHeight="1" s="44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</row>
    <row r="780" ht="15.75" customHeight="1" s="44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</row>
    <row r="781" ht="15.75" customHeight="1" s="44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</row>
    <row r="782" ht="15.75" customHeight="1" s="44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</row>
    <row r="783" ht="15.75" customHeight="1" s="44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</row>
    <row r="784" ht="15.75" customHeight="1" s="4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</row>
    <row r="785" ht="15.75" customHeight="1" s="44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</row>
    <row r="786" ht="15.75" customHeight="1" s="44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</row>
    <row r="787" ht="15.75" customHeight="1" s="44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</row>
    <row r="788" ht="15.75" customHeight="1" s="44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</row>
    <row r="789" ht="15.75" customHeight="1" s="44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</row>
    <row r="790" ht="15.75" customHeight="1" s="44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</row>
    <row r="791" ht="15.75" customHeight="1" s="44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</row>
    <row r="792" ht="15.75" customHeight="1" s="44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</row>
    <row r="793" ht="15.75" customHeight="1" s="44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</row>
    <row r="794" ht="15.75" customHeight="1" s="4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</row>
    <row r="795" ht="15.75" customHeight="1" s="44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</row>
    <row r="796" ht="15.75" customHeight="1" s="44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</row>
    <row r="797" ht="15.75" customHeight="1" s="44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</row>
    <row r="798" ht="15.75" customHeight="1" s="44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</row>
    <row r="799" ht="15.75" customHeight="1" s="44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</row>
    <row r="800" ht="15.75" customHeight="1" s="44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</row>
    <row r="801" ht="15.75" customHeight="1" s="44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</row>
    <row r="802" ht="15.75" customHeight="1" s="44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</row>
    <row r="803" ht="15.75" customHeight="1" s="44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</row>
    <row r="804" ht="15.75" customHeight="1" s="4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</row>
    <row r="805" ht="15.75" customHeight="1" s="44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</row>
    <row r="806" ht="15.75" customHeight="1" s="44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</row>
    <row r="807" ht="15.75" customHeight="1" s="44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</row>
    <row r="808" ht="15.75" customHeight="1" s="44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</row>
    <row r="809" ht="15.75" customHeight="1" s="44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</row>
    <row r="810" ht="15.75" customHeight="1" s="44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</row>
    <row r="811" ht="15.75" customHeight="1" s="44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</row>
    <row r="812" ht="15.75" customHeight="1" s="44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</row>
    <row r="813" ht="15.75" customHeight="1" s="44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</row>
    <row r="814" ht="15.75" customHeight="1" s="4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</row>
    <row r="815" ht="15.75" customHeight="1" s="44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</row>
    <row r="816" ht="15.75" customHeight="1" s="44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</row>
    <row r="817" ht="15.75" customHeight="1" s="44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</row>
    <row r="818" ht="15.75" customHeight="1" s="44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</row>
    <row r="819" ht="15.75" customHeight="1" s="44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</row>
    <row r="820" ht="15.75" customHeight="1" s="44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</row>
    <row r="821" ht="15.75" customHeight="1" s="44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</row>
    <row r="822" ht="15.75" customHeight="1" s="44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</row>
    <row r="823" ht="15.75" customHeight="1" s="44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</row>
    <row r="824" ht="15.75" customHeight="1" s="4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</row>
    <row r="825" ht="15.75" customHeight="1" s="44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</row>
    <row r="826" ht="15.75" customHeight="1" s="44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</row>
    <row r="827" ht="15.75" customHeight="1" s="44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</row>
    <row r="828" ht="15.75" customHeight="1" s="44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</row>
    <row r="829" ht="15.75" customHeight="1" s="44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</row>
    <row r="830" ht="15.75" customHeight="1" s="44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</row>
    <row r="831" ht="15.75" customHeight="1" s="44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</row>
    <row r="832" ht="15.75" customHeight="1" s="44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</row>
    <row r="833" ht="15.75" customHeight="1" s="44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</row>
    <row r="834" ht="15.75" customHeight="1" s="4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</row>
    <row r="835" ht="15.75" customHeight="1" s="44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</row>
    <row r="836" ht="15.75" customHeight="1" s="44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</row>
    <row r="837" ht="15.75" customHeight="1" s="44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</row>
    <row r="838" ht="15.75" customHeight="1" s="44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</row>
    <row r="839" ht="15.75" customHeight="1" s="44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</row>
    <row r="840" ht="15.75" customHeight="1" s="44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</row>
    <row r="841" ht="15.75" customHeight="1" s="44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</row>
    <row r="842" ht="15.75" customHeight="1" s="44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</row>
    <row r="843" ht="15.75" customHeight="1" s="44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</row>
    <row r="844" ht="15.75" customHeight="1" s="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</row>
    <row r="845" ht="15.75" customHeight="1" s="44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</row>
    <row r="846" ht="15.75" customHeight="1" s="44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</row>
    <row r="847" ht="15.75" customHeight="1" s="44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</row>
    <row r="848" ht="15.75" customHeight="1" s="44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</row>
    <row r="849" ht="15.75" customHeight="1" s="44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</row>
    <row r="850" ht="15.75" customHeight="1" s="44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</row>
    <row r="851" ht="15.75" customHeight="1" s="44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</row>
    <row r="852" ht="15.75" customHeight="1" s="44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</row>
    <row r="853" ht="15.75" customHeight="1" s="44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</row>
    <row r="854" ht="15.75" customHeight="1" s="4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</row>
    <row r="855" ht="15.75" customHeight="1" s="44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</row>
    <row r="856" ht="15.75" customHeight="1" s="44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</row>
    <row r="857" ht="15.75" customHeight="1" s="44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</row>
    <row r="858" ht="15.75" customHeight="1" s="44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</row>
    <row r="859" ht="15.75" customHeight="1" s="44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</row>
    <row r="860" ht="15.75" customHeight="1" s="44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</row>
    <row r="861" ht="15.75" customHeight="1" s="44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</row>
    <row r="862" ht="15.75" customHeight="1" s="44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</row>
    <row r="863" ht="15.75" customHeight="1" s="44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</row>
    <row r="864" ht="15.75" customHeight="1" s="4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</row>
    <row r="865" ht="15.75" customHeight="1" s="44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</row>
    <row r="866" ht="15.75" customHeight="1" s="44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</row>
    <row r="867" ht="15.75" customHeight="1" s="44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</row>
    <row r="868" ht="15.75" customHeight="1" s="44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</row>
    <row r="869" ht="15.75" customHeight="1" s="44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</row>
    <row r="870" ht="15.75" customHeight="1" s="44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</row>
    <row r="871" ht="15.75" customHeight="1" s="44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</row>
    <row r="872" ht="15.75" customHeight="1" s="44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</row>
    <row r="873" ht="15.75" customHeight="1" s="44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</row>
    <row r="874" ht="15.75" customHeight="1" s="4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</row>
    <row r="875" ht="15.75" customHeight="1" s="44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</row>
    <row r="876" ht="15.75" customHeight="1" s="44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</row>
    <row r="877" ht="15.75" customHeight="1" s="44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</row>
    <row r="878" ht="15.75" customHeight="1" s="44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</row>
    <row r="879" ht="15.75" customHeight="1" s="44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</row>
    <row r="880" ht="15.75" customHeight="1" s="44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</row>
    <row r="881" ht="15.75" customHeight="1" s="44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</row>
    <row r="882" ht="15.75" customHeight="1" s="44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</row>
    <row r="883" ht="15.75" customHeight="1" s="44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</row>
    <row r="884" ht="15.75" customHeight="1" s="4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</row>
    <row r="885" ht="15.75" customHeight="1" s="44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</row>
    <row r="886" ht="15.75" customHeight="1" s="44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</row>
    <row r="887" ht="15.75" customHeight="1" s="44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</row>
    <row r="888" ht="15.75" customHeight="1" s="44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</row>
    <row r="889" ht="15.75" customHeight="1" s="44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</row>
    <row r="890" ht="15.75" customHeight="1" s="44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</row>
    <row r="891" ht="15.75" customHeight="1" s="44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</row>
    <row r="892" ht="15.75" customHeight="1" s="44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</row>
    <row r="893" ht="15.75" customHeight="1" s="44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</row>
    <row r="894" ht="15.75" customHeight="1" s="4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</row>
    <row r="895" ht="15.75" customHeight="1" s="44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</row>
    <row r="896" ht="15.75" customHeight="1" s="44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</row>
    <row r="897" ht="15.75" customHeight="1" s="44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</row>
    <row r="898" ht="15.75" customHeight="1" s="44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</row>
    <row r="899" ht="15.75" customHeight="1" s="44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</row>
    <row r="900" ht="15.75" customHeight="1" s="44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</row>
    <row r="901" ht="15.75" customHeight="1" s="44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</row>
    <row r="902" ht="15.75" customHeight="1" s="44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</row>
    <row r="903" ht="15.75" customHeight="1" s="44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</row>
    <row r="904" ht="15.75" customHeight="1" s="4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</row>
    <row r="905" ht="15.75" customHeight="1" s="44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</row>
    <row r="906" ht="15.75" customHeight="1" s="44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</row>
    <row r="907" ht="15.75" customHeight="1" s="44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</row>
    <row r="908" ht="15.75" customHeight="1" s="44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</row>
    <row r="909" ht="15.75" customHeight="1" s="44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</row>
    <row r="910" ht="15.75" customHeight="1" s="44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</row>
    <row r="911" ht="15.75" customHeight="1" s="44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</row>
    <row r="912" ht="15.75" customHeight="1" s="44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</row>
    <row r="913" ht="15.75" customHeight="1" s="44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</row>
    <row r="914" ht="15.75" customHeight="1" s="4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</row>
    <row r="915" ht="15.75" customHeight="1" s="44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</row>
    <row r="916" ht="15.75" customHeight="1" s="44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</row>
    <row r="917" ht="15.75" customHeight="1" s="44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</row>
    <row r="918" ht="15.75" customHeight="1" s="44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</row>
    <row r="919" ht="15.75" customHeight="1" s="44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</row>
    <row r="920" ht="15.75" customHeight="1" s="44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</row>
    <row r="921" ht="15.75" customHeight="1" s="44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</row>
    <row r="922" ht="15.75" customHeight="1" s="44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</row>
    <row r="923" ht="15.75" customHeight="1" s="44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</row>
    <row r="924" ht="15.75" customHeight="1" s="4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</row>
    <row r="925" ht="15.75" customHeight="1" s="44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</row>
    <row r="926" ht="15.75" customHeight="1" s="44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</row>
    <row r="927" ht="15.75" customHeight="1" s="44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</row>
    <row r="928" ht="15.75" customHeight="1" s="44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</row>
    <row r="929" ht="15.75" customHeight="1" s="44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</row>
    <row r="930" ht="15.75" customHeight="1" s="44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</row>
    <row r="931" ht="15.75" customHeight="1" s="44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</row>
    <row r="932" ht="15.75" customHeight="1" s="44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</row>
    <row r="933" ht="15.75" customHeight="1" s="44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</row>
    <row r="934" ht="15.75" customHeight="1" s="4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</row>
    <row r="935" ht="15.75" customHeight="1" s="44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</row>
    <row r="936" ht="15.75" customHeight="1" s="44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</row>
    <row r="937" ht="15.75" customHeight="1" s="44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</row>
    <row r="938" ht="15.75" customHeight="1" s="44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</row>
    <row r="939" ht="15.75" customHeight="1" s="44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</row>
    <row r="940" ht="15.75" customHeight="1" s="44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</row>
    <row r="941" ht="15.75" customHeight="1" s="44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</row>
    <row r="942" ht="15.75" customHeight="1" s="44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</row>
    <row r="943" ht="15.75" customHeight="1" s="44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</row>
    <row r="944" ht="15.75" customHeight="1" s="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</row>
    <row r="945" ht="15.75" customHeight="1" s="44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</row>
    <row r="946" ht="15.75" customHeight="1" s="44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</row>
    <row r="947" ht="15.75" customHeight="1" s="44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</row>
    <row r="948" ht="15.75" customHeight="1" s="44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</row>
    <row r="949" ht="15.75" customHeight="1" s="44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</row>
    <row r="950" ht="15.75" customHeight="1" s="44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</row>
    <row r="951" ht="15.75" customHeight="1" s="44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</row>
    <row r="952" ht="15.75" customHeight="1" s="44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</row>
    <row r="955">
      <c r="A955" s="49" t="inlineStr">
        <is>
          <t>【テンプレートについて】</t>
        </is>
      </c>
    </row>
    <row r="957">
      <c r="A957" t="inlineStr">
        <is>
          <t>このシートは、1から入力していくためのテンプレートです。</t>
        </is>
      </c>
    </row>
    <row r="958">
      <c r="A958" t="inlineStr">
        <is>
          <t>サンプルデータは削除されていますので、ご自身の業務プロセスを入力してください。</t>
        </is>
      </c>
    </row>
    <row r="960">
      <c r="A960" t="inlineStr">
        <is>
          <t>入力の流れ：</t>
        </is>
      </c>
    </row>
    <row r="961">
      <c r="A961" t="inlineStr">
        <is>
          <t>1. 簡易入力モードにタスクを入力</t>
        </is>
      </c>
    </row>
    <row r="962">
      <c r="A962" t="inlineStr">
        <is>
          <t>2. 詳細入力モードで追加情報を入力（自動反映されたデータを確認・補完）</t>
        </is>
      </c>
    </row>
    <row r="963">
      <c r="A963" t="inlineStr">
        <is>
          <t>3. 環境確認チェックシートで環境確認事項を入力</t>
        </is>
      </c>
    </row>
    <row r="964">
      <c r="A964" t="inlineStr">
        <is>
          <t>4. アクションプランとサマリーシートで結果を確認</t>
        </is>
      </c>
    </row>
  </sheetData>
  <mergeCells count="1">
    <mergeCell ref="A1:D1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00"/>
  <sheetViews>
    <sheetView workbookViewId="0">
      <selection activeCell="A1" sqref="A1"/>
    </sheetView>
  </sheetViews>
  <sheetFormatPr baseColWidth="8" defaultColWidth="14.43" defaultRowHeight="15" customHeight="1"/>
  <cols>
    <col width="30" customWidth="1" style="44" min="1" max="1"/>
    <col width="12" customWidth="1" style="44" min="2" max="2"/>
    <col width="15" customWidth="1" style="44" min="3" max="3"/>
    <col width="43" customWidth="1" style="44" min="4" max="4"/>
    <col width="40" customWidth="1" style="44" min="5" max="5"/>
    <col width="8.710000000000001" customWidth="1" style="44" min="6" max="26"/>
  </cols>
  <sheetData>
    <row r="1">
      <c r="A1" s="8" t="inlineStr">
        <is>
          <t>タスク名</t>
        </is>
      </c>
      <c r="B1" s="8" t="inlineStr">
        <is>
          <t>頻度/週</t>
        </is>
      </c>
      <c r="C1" s="8" t="inlineStr">
        <is>
          <t>時間/件(分)</t>
        </is>
      </c>
      <c r="D1" s="8" t="inlineStr">
        <is>
          <t>現状の問題点</t>
        </is>
      </c>
      <c r="E1" s="8" t="inlineStr">
        <is>
          <t>AI活用アイデア（簡易）</t>
        </is>
      </c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>
      <c r="A2" s="10" t="n"/>
      <c r="B2" s="11" t="n"/>
      <c r="C2" s="11" t="n"/>
      <c r="D2" s="10" t="n"/>
      <c r="E2" s="10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>
      <c r="A3" s="12" t="n"/>
      <c r="B3" s="13" t="n"/>
      <c r="C3" s="13" t="n"/>
      <c r="D3" s="12" t="n"/>
      <c r="E3" s="12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9" t="n"/>
      <c r="Z3" s="9" t="n"/>
    </row>
    <row r="4">
      <c r="A4" s="12" t="n"/>
      <c r="B4" s="13" t="n"/>
      <c r="C4" s="13" t="n"/>
      <c r="D4" s="12" t="n"/>
      <c r="E4" s="12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</row>
    <row r="5">
      <c r="A5" s="12" t="n"/>
      <c r="B5" s="13" t="n"/>
      <c r="C5" s="13" t="n"/>
      <c r="D5" s="12" t="n"/>
      <c r="E5" s="12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</row>
    <row r="6">
      <c r="A6" s="12" t="n"/>
      <c r="B6" s="13" t="n"/>
      <c r="C6" s="13" t="n"/>
      <c r="D6" s="12" t="n"/>
      <c r="E6" s="12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</row>
    <row r="7">
      <c r="A7" s="12" t="n"/>
      <c r="B7" s="13" t="n"/>
      <c r="C7" s="13" t="n"/>
      <c r="D7" s="12" t="n"/>
      <c r="E7" s="12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</row>
    <row r="8">
      <c r="A8" s="12" t="n"/>
      <c r="B8" s="13" t="n"/>
      <c r="C8" s="13" t="n"/>
      <c r="D8" s="12" t="n"/>
      <c r="E8" s="12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</row>
    <row r="9">
      <c r="A9" s="12" t="n"/>
      <c r="B9" s="13" t="n"/>
      <c r="C9" s="13" t="n"/>
      <c r="D9" s="12" t="n"/>
      <c r="E9" s="12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</row>
    <row r="10">
      <c r="A10" s="12" t="n"/>
      <c r="B10" s="13" t="n"/>
      <c r="C10" s="13" t="n"/>
      <c r="D10" s="12" t="n"/>
      <c r="E10" s="12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</row>
    <row r="11">
      <c r="A11" s="12" t="n"/>
      <c r="B11" s="13" t="n"/>
      <c r="C11" s="13" t="n"/>
      <c r="D11" s="12" t="n"/>
      <c r="E11" s="12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</row>
    <row r="12">
      <c r="A12" s="12" t="n"/>
      <c r="B12" s="13" t="n"/>
      <c r="C12" s="13" t="n"/>
      <c r="D12" s="12" t="n"/>
      <c r="E12" s="12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</row>
    <row r="13">
      <c r="A13" s="12" t="n"/>
      <c r="B13" s="13" t="n"/>
      <c r="C13" s="13" t="n"/>
      <c r="D13" s="12" t="n"/>
      <c r="E13" s="12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</row>
    <row r="14">
      <c r="A14" s="12" t="n"/>
      <c r="B14" s="13" t="n"/>
      <c r="C14" s="13" t="n"/>
      <c r="D14" s="12" t="n"/>
      <c r="E14" s="12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</row>
    <row r="15">
      <c r="A15" s="12" t="n"/>
      <c r="B15" s="13" t="n"/>
      <c r="C15" s="13" t="n"/>
      <c r="D15" s="12" t="n"/>
      <c r="E15" s="12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</row>
    <row r="16">
      <c r="A16" s="12" t="n"/>
      <c r="B16" s="13" t="n"/>
      <c r="C16" s="13" t="n"/>
      <c r="D16" s="12" t="n"/>
      <c r="E16" s="12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</row>
    <row r="17" hidden="1" s="44">
      <c r="A17" s="12" t="n"/>
      <c r="B17" s="13" t="n"/>
      <c r="C17" s="13" t="n"/>
      <c r="D17" s="12" t="n"/>
      <c r="E17" s="12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</row>
    <row r="18" hidden="1" s="44">
      <c r="A18" s="12" t="n"/>
      <c r="B18" s="13" t="n"/>
      <c r="C18" s="13" t="n"/>
      <c r="D18" s="12" t="n"/>
      <c r="E18" s="12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</row>
    <row r="19" hidden="1" s="44">
      <c r="A19" s="12" t="n"/>
      <c r="B19" s="13" t="n"/>
      <c r="C19" s="13" t="n"/>
      <c r="D19" s="12" t="n"/>
      <c r="E19" s="12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</row>
    <row r="20" hidden="1" s="44">
      <c r="A20" s="12" t="n"/>
      <c r="B20" s="13" t="n"/>
      <c r="C20" s="13" t="n"/>
      <c r="D20" s="12" t="n"/>
      <c r="E20" s="12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</row>
    <row r="21" hidden="1" ht="15.75" customHeight="1" s="44">
      <c r="A21" s="12" t="n"/>
      <c r="B21" s="13" t="n"/>
      <c r="C21" s="13" t="n"/>
      <c r="D21" s="12" t="n"/>
      <c r="E21" s="12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</row>
    <row r="22" hidden="1" ht="15.75" customHeight="1" s="44">
      <c r="A22" s="12" t="n"/>
      <c r="B22" s="13" t="n"/>
      <c r="C22" s="13" t="n"/>
      <c r="D22" s="12" t="n"/>
      <c r="E22" s="12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</row>
    <row r="23" hidden="1" ht="15.75" customHeight="1" s="44">
      <c r="A23" s="12" t="n"/>
      <c r="B23" s="13" t="n"/>
      <c r="C23" s="13" t="n"/>
      <c r="D23" s="12" t="n"/>
      <c r="E23" s="12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</row>
    <row r="24" hidden="1" ht="15.75" customHeight="1" s="44">
      <c r="A24" s="12" t="n"/>
      <c r="B24" s="13" t="n"/>
      <c r="C24" s="13" t="n"/>
      <c r="D24" s="12" t="n"/>
      <c r="E24" s="12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</row>
    <row r="25" hidden="1" ht="15.75" customHeight="1" s="44">
      <c r="A25" s="12" t="n"/>
      <c r="B25" s="13" t="n"/>
      <c r="C25" s="13" t="n"/>
      <c r="D25" s="12" t="n"/>
      <c r="E25" s="12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</row>
    <row r="26" hidden="1" ht="15.75" customHeight="1" s="44">
      <c r="A26" s="12" t="n"/>
      <c r="B26" s="13" t="n"/>
      <c r="C26" s="13" t="n"/>
      <c r="D26" s="12" t="n"/>
      <c r="E26" s="12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</row>
    <row r="27" hidden="1" ht="15.75" customHeight="1" s="44">
      <c r="A27" s="12" t="n"/>
      <c r="B27" s="13" t="n"/>
      <c r="C27" s="13" t="n"/>
      <c r="D27" s="12" t="n"/>
      <c r="E27" s="12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</row>
    <row r="28" hidden="1" ht="15.75" customHeight="1" s="44">
      <c r="A28" s="12" t="n"/>
      <c r="B28" s="13" t="n"/>
      <c r="C28" s="13" t="n"/>
      <c r="D28" s="12" t="n"/>
      <c r="E28" s="12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</row>
    <row r="29" hidden="1" ht="15.75" customHeight="1" s="44">
      <c r="A29" s="12" t="n"/>
      <c r="B29" s="13" t="n"/>
      <c r="C29" s="13" t="n"/>
      <c r="D29" s="12" t="n"/>
      <c r="E29" s="12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</row>
    <row r="30" hidden="1" ht="15.75" customHeight="1" s="44">
      <c r="A30" s="12" t="n"/>
      <c r="B30" s="13" t="n"/>
      <c r="C30" s="13" t="n"/>
      <c r="D30" s="12" t="n"/>
      <c r="E30" s="12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</row>
    <row r="31" hidden="1" ht="15.75" customHeight="1" s="44">
      <c r="A31" s="12" t="n"/>
      <c r="B31" s="13" t="n"/>
      <c r="C31" s="13" t="n"/>
      <c r="D31" s="12" t="n"/>
      <c r="E31" s="12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</row>
    <row r="32" hidden="1" ht="15.75" customHeight="1" s="44">
      <c r="A32" s="12" t="n"/>
      <c r="B32" s="13" t="n"/>
      <c r="C32" s="13" t="n"/>
      <c r="D32" s="12" t="n"/>
      <c r="E32" s="12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</row>
    <row r="33" hidden="1" ht="15.75" customHeight="1" s="44">
      <c r="A33" s="12" t="n"/>
      <c r="B33" s="13" t="n"/>
      <c r="C33" s="13" t="n"/>
      <c r="D33" s="12" t="n"/>
      <c r="E33" s="12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</row>
    <row r="34" hidden="1" ht="15.75" customHeight="1" s="44">
      <c r="A34" s="12" t="n"/>
      <c r="B34" s="13" t="n"/>
      <c r="C34" s="13" t="n"/>
      <c r="D34" s="12" t="n"/>
      <c r="E34" s="12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</row>
    <row r="35" hidden="1" ht="15.75" customHeight="1" s="44">
      <c r="A35" s="12" t="n"/>
      <c r="B35" s="13" t="n"/>
      <c r="C35" s="13" t="n"/>
      <c r="D35" s="12" t="n"/>
      <c r="E35" s="12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</row>
    <row r="36" hidden="1" ht="15.75" customHeight="1" s="44">
      <c r="A36" s="12" t="n"/>
      <c r="B36" s="13" t="n"/>
      <c r="C36" s="13" t="n"/>
      <c r="D36" s="12" t="n"/>
      <c r="E36" s="12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</row>
    <row r="37" hidden="1" ht="15.75" customHeight="1" s="44">
      <c r="A37" s="12" t="n"/>
      <c r="B37" s="13" t="n"/>
      <c r="C37" s="13" t="n"/>
      <c r="D37" s="12" t="n"/>
      <c r="E37" s="12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</row>
    <row r="38" hidden="1" ht="15.75" customHeight="1" s="44">
      <c r="A38" s="12" t="n"/>
      <c r="B38" s="13" t="n"/>
      <c r="C38" s="13" t="n"/>
      <c r="D38" s="12" t="n"/>
      <c r="E38" s="12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</row>
    <row r="39" hidden="1" ht="15.75" customHeight="1" s="44">
      <c r="A39" s="12" t="n"/>
      <c r="B39" s="13" t="n"/>
      <c r="C39" s="13" t="n"/>
      <c r="D39" s="12" t="n"/>
      <c r="E39" s="12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</row>
    <row r="40" hidden="1" ht="15.75" customHeight="1" s="44">
      <c r="A40" s="12" t="n"/>
      <c r="B40" s="13" t="n"/>
      <c r="C40" s="13" t="n"/>
      <c r="D40" s="12" t="n"/>
      <c r="E40" s="12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</row>
    <row r="41" hidden="1" ht="15.75" customHeight="1" s="44">
      <c r="A41" s="12" t="n"/>
      <c r="B41" s="13" t="n"/>
      <c r="C41" s="13" t="n"/>
      <c r="D41" s="12" t="n"/>
      <c r="E41" s="12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</row>
    <row r="42" hidden="1" ht="15.75" customHeight="1" s="44">
      <c r="A42" s="12" t="n"/>
      <c r="B42" s="13" t="n"/>
      <c r="C42" s="13" t="n"/>
      <c r="D42" s="12" t="n"/>
      <c r="E42" s="12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</row>
    <row r="43" hidden="1" ht="15.75" customHeight="1" s="44">
      <c r="A43" s="12" t="n"/>
      <c r="B43" s="13" t="n"/>
      <c r="C43" s="13" t="n"/>
      <c r="D43" s="12" t="n"/>
      <c r="E43" s="12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</row>
    <row r="44" hidden="1" ht="15.75" customHeight="1" s="44">
      <c r="A44" s="12" t="n"/>
      <c r="B44" s="13" t="n"/>
      <c r="C44" s="13" t="n"/>
      <c r="D44" s="12" t="n"/>
      <c r="E44" s="12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</row>
    <row r="45" hidden="1" ht="15.75" customHeight="1" s="44">
      <c r="A45" s="12" t="n"/>
      <c r="B45" s="13" t="n"/>
      <c r="C45" s="13" t="n"/>
      <c r="D45" s="12" t="n"/>
      <c r="E45" s="12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</row>
    <row r="46" hidden="1" ht="15.75" customHeight="1" s="44">
      <c r="A46" s="12" t="n"/>
      <c r="B46" s="13" t="n"/>
      <c r="C46" s="13" t="n"/>
      <c r="D46" s="12" t="n"/>
      <c r="E46" s="12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</row>
    <row r="47" hidden="1" ht="15.75" customHeight="1" s="44">
      <c r="A47" s="12" t="n"/>
      <c r="B47" s="13" t="n"/>
      <c r="C47" s="13" t="n"/>
      <c r="D47" s="12" t="n"/>
      <c r="E47" s="12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</row>
    <row r="48" hidden="1" ht="15.75" customHeight="1" s="44">
      <c r="A48" s="12" t="n"/>
      <c r="B48" s="13" t="n"/>
      <c r="C48" s="13" t="n"/>
      <c r="D48" s="12" t="n"/>
      <c r="E48" s="12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</row>
    <row r="49" hidden="1" ht="15.75" customHeight="1" s="44">
      <c r="A49" s="12" t="n"/>
      <c r="B49" s="13" t="n"/>
      <c r="C49" s="13" t="n"/>
      <c r="D49" s="12" t="n"/>
      <c r="E49" s="12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</row>
    <row r="50" hidden="1" ht="15.75" customHeight="1" s="44">
      <c r="A50" s="12" t="n"/>
      <c r="B50" s="13" t="n"/>
      <c r="C50" s="13" t="n"/>
      <c r="D50" s="12" t="n"/>
      <c r="E50" s="12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</row>
    <row r="51" hidden="1" ht="15.75" customHeight="1" s="44">
      <c r="A51" s="12" t="n"/>
      <c r="B51" s="13" t="n"/>
      <c r="C51" s="13" t="n"/>
      <c r="D51" s="12" t="n"/>
      <c r="E51" s="12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</row>
    <row r="52" hidden="1" ht="15.75" customHeight="1" s="44">
      <c r="A52" s="12" t="n"/>
      <c r="B52" s="13" t="n"/>
      <c r="C52" s="13" t="n"/>
      <c r="D52" s="12" t="n"/>
      <c r="E52" s="12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</row>
    <row r="53" hidden="1" ht="15.75" customHeight="1" s="44">
      <c r="A53" s="12" t="n"/>
      <c r="B53" s="13" t="n"/>
      <c r="C53" s="13" t="n"/>
      <c r="D53" s="12" t="n"/>
      <c r="E53" s="12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</row>
    <row r="54" hidden="1" ht="15.75" customHeight="1" s="44">
      <c r="A54" s="12" t="n"/>
      <c r="B54" s="13" t="n"/>
      <c r="C54" s="13" t="n"/>
      <c r="D54" s="12" t="n"/>
      <c r="E54" s="12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</row>
    <row r="55" hidden="1" ht="15.75" customHeight="1" s="44">
      <c r="A55" s="12" t="n"/>
      <c r="B55" s="13" t="n"/>
      <c r="C55" s="13" t="n"/>
      <c r="D55" s="12" t="n"/>
      <c r="E55" s="12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</row>
    <row r="56" hidden="1" ht="15.75" customHeight="1" s="44">
      <c r="A56" s="12" t="n"/>
      <c r="B56" s="13" t="n"/>
      <c r="C56" s="13" t="n"/>
      <c r="D56" s="12" t="n"/>
      <c r="E56" s="12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</row>
    <row r="57" hidden="1" ht="15.75" customHeight="1" s="44">
      <c r="A57" s="12" t="n"/>
      <c r="B57" s="13" t="n"/>
      <c r="C57" s="13" t="n"/>
      <c r="D57" s="12" t="n"/>
      <c r="E57" s="12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</row>
    <row r="58" hidden="1" ht="15.75" customHeight="1" s="44">
      <c r="A58" s="12" t="n"/>
      <c r="B58" s="13" t="n"/>
      <c r="C58" s="13" t="n"/>
      <c r="D58" s="12" t="n"/>
      <c r="E58" s="12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</row>
    <row r="59" hidden="1" ht="15.75" customHeight="1" s="44">
      <c r="A59" s="12" t="n"/>
      <c r="B59" s="13" t="n"/>
      <c r="C59" s="13" t="n"/>
      <c r="D59" s="12" t="n"/>
      <c r="E59" s="12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</row>
    <row r="60" hidden="1" ht="15.75" customHeight="1" s="44">
      <c r="A60" s="12" t="n"/>
      <c r="B60" s="13" t="n"/>
      <c r="C60" s="13" t="n"/>
      <c r="D60" s="12" t="n"/>
      <c r="E60" s="12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</row>
    <row r="61" hidden="1" ht="15.75" customHeight="1" s="44">
      <c r="A61" s="12" t="n"/>
      <c r="B61" s="13" t="n"/>
      <c r="C61" s="13" t="n"/>
      <c r="D61" s="12" t="n"/>
      <c r="E61" s="12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</row>
    <row r="62" hidden="1" ht="15.75" customHeight="1" s="44">
      <c r="A62" s="12" t="n"/>
      <c r="B62" s="13" t="n"/>
      <c r="C62" s="13" t="n"/>
      <c r="D62" s="12" t="n"/>
      <c r="E62" s="12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</row>
    <row r="63" hidden="1" ht="15.75" customHeight="1" s="44">
      <c r="A63" s="12" t="n"/>
      <c r="B63" s="13" t="n"/>
      <c r="C63" s="13" t="n"/>
      <c r="D63" s="12" t="n"/>
      <c r="E63" s="12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</row>
    <row r="64" hidden="1" ht="15.75" customHeight="1" s="44">
      <c r="A64" s="12" t="n"/>
      <c r="B64" s="13" t="n"/>
      <c r="C64" s="13" t="n"/>
      <c r="D64" s="12" t="n"/>
      <c r="E64" s="12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</row>
    <row r="65" hidden="1" ht="15.75" customHeight="1" s="44">
      <c r="A65" s="12" t="n"/>
      <c r="B65" s="13" t="n"/>
      <c r="C65" s="13" t="n"/>
      <c r="D65" s="12" t="n"/>
      <c r="E65" s="12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</row>
    <row r="66" hidden="1" ht="15.75" customHeight="1" s="44">
      <c r="A66" s="12" t="n"/>
      <c r="B66" s="13" t="n"/>
      <c r="C66" s="13" t="n"/>
      <c r="D66" s="12" t="n"/>
      <c r="E66" s="12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</row>
    <row r="67" hidden="1" ht="15.75" customHeight="1" s="44">
      <c r="A67" s="12" t="n"/>
      <c r="B67" s="13" t="n"/>
      <c r="C67" s="13" t="n"/>
      <c r="D67" s="12" t="n"/>
      <c r="E67" s="12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</row>
    <row r="68" hidden="1" ht="15.75" customHeight="1" s="44">
      <c r="A68" s="12" t="n"/>
      <c r="B68" s="13" t="n"/>
      <c r="C68" s="13" t="n"/>
      <c r="D68" s="12" t="n"/>
      <c r="E68" s="12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</row>
    <row r="69" hidden="1" ht="15.75" customHeight="1" s="44">
      <c r="A69" s="12" t="n"/>
      <c r="B69" s="13" t="n"/>
      <c r="C69" s="13" t="n"/>
      <c r="D69" s="12" t="n"/>
      <c r="E69" s="12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</row>
    <row r="70" hidden="1" ht="15.75" customHeight="1" s="44">
      <c r="A70" s="12" t="n"/>
      <c r="B70" s="13" t="n"/>
      <c r="C70" s="13" t="n"/>
      <c r="D70" s="12" t="n"/>
      <c r="E70" s="12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</row>
    <row r="71" hidden="1" ht="15.75" customHeight="1" s="44">
      <c r="A71" s="12" t="n"/>
      <c r="B71" s="13" t="n"/>
      <c r="C71" s="13" t="n"/>
      <c r="D71" s="12" t="n"/>
      <c r="E71" s="12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</row>
    <row r="72" hidden="1" ht="15.75" customHeight="1" s="44">
      <c r="A72" s="12" t="n"/>
      <c r="B72" s="13" t="n"/>
      <c r="C72" s="13" t="n"/>
      <c r="D72" s="12" t="n"/>
      <c r="E72" s="12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</row>
    <row r="73" hidden="1" ht="15.75" customHeight="1" s="44">
      <c r="A73" s="12" t="n"/>
      <c r="B73" s="13" t="n"/>
      <c r="C73" s="13" t="n"/>
      <c r="D73" s="12" t="n"/>
      <c r="E73" s="12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</row>
    <row r="74" hidden="1" ht="15.75" customHeight="1" s="44">
      <c r="A74" s="12" t="n"/>
      <c r="B74" s="13" t="n"/>
      <c r="C74" s="13" t="n"/>
      <c r="D74" s="12" t="n"/>
      <c r="E74" s="12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</row>
    <row r="75" hidden="1" ht="15.75" customHeight="1" s="44">
      <c r="A75" s="12" t="n"/>
      <c r="B75" s="13" t="n"/>
      <c r="C75" s="13" t="n"/>
      <c r="D75" s="12" t="n"/>
      <c r="E75" s="12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</row>
    <row r="76" hidden="1" ht="15.75" customHeight="1" s="44">
      <c r="A76" s="12" t="n"/>
      <c r="B76" s="13" t="n"/>
      <c r="C76" s="13" t="n"/>
      <c r="D76" s="12" t="n"/>
      <c r="E76" s="12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</row>
    <row r="77" hidden="1" ht="15.75" customHeight="1" s="44">
      <c r="A77" s="12" t="n"/>
      <c r="B77" s="13" t="n"/>
      <c r="C77" s="13" t="n"/>
      <c r="D77" s="12" t="n"/>
      <c r="E77" s="12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</row>
    <row r="78" hidden="1" ht="15.75" customHeight="1" s="44">
      <c r="A78" s="12" t="n"/>
      <c r="B78" s="13" t="n"/>
      <c r="C78" s="13" t="n"/>
      <c r="D78" s="12" t="n"/>
      <c r="E78" s="12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</row>
    <row r="79" hidden="1" ht="15.75" customHeight="1" s="44">
      <c r="A79" s="12" t="n"/>
      <c r="B79" s="13" t="n"/>
      <c r="C79" s="13" t="n"/>
      <c r="D79" s="12" t="n"/>
      <c r="E79" s="12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</row>
    <row r="80" hidden="1" ht="15.75" customHeight="1" s="44">
      <c r="A80" s="12" t="n"/>
      <c r="B80" s="13" t="n"/>
      <c r="C80" s="13" t="n"/>
      <c r="D80" s="12" t="n"/>
      <c r="E80" s="12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</row>
    <row r="81" hidden="1" ht="15.75" customHeight="1" s="44">
      <c r="A81" s="12" t="n"/>
      <c r="B81" s="13" t="n"/>
      <c r="C81" s="13" t="n"/>
      <c r="D81" s="12" t="n"/>
      <c r="E81" s="12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</row>
    <row r="82" hidden="1" ht="15.75" customHeight="1" s="44">
      <c r="A82" s="12" t="n"/>
      <c r="B82" s="13" t="n"/>
      <c r="C82" s="13" t="n"/>
      <c r="D82" s="12" t="n"/>
      <c r="E82" s="12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</row>
    <row r="83" hidden="1" ht="15.75" customHeight="1" s="44">
      <c r="A83" s="12" t="n"/>
      <c r="B83" s="13" t="n"/>
      <c r="C83" s="13" t="n"/>
      <c r="D83" s="12" t="n"/>
      <c r="E83" s="12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</row>
    <row r="84" hidden="1" ht="15.75" customHeight="1" s="44">
      <c r="A84" s="12" t="n"/>
      <c r="B84" s="13" t="n"/>
      <c r="C84" s="13" t="n"/>
      <c r="D84" s="12" t="n"/>
      <c r="E84" s="12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</row>
    <row r="85" hidden="1" ht="15.75" customHeight="1" s="44">
      <c r="A85" s="12" t="n"/>
      <c r="B85" s="13" t="n"/>
      <c r="C85" s="13" t="n"/>
      <c r="D85" s="12" t="n"/>
      <c r="E85" s="12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</row>
    <row r="86" hidden="1" ht="15.75" customHeight="1" s="44">
      <c r="A86" s="12" t="n"/>
      <c r="B86" s="13" t="n"/>
      <c r="C86" s="13" t="n"/>
      <c r="D86" s="12" t="n"/>
      <c r="E86" s="12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</row>
    <row r="87" hidden="1" ht="15.75" customHeight="1" s="44">
      <c r="A87" s="12" t="n"/>
      <c r="B87" s="13" t="n"/>
      <c r="C87" s="13" t="n"/>
      <c r="D87" s="12" t="n"/>
      <c r="E87" s="12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</row>
    <row r="88" hidden="1" ht="15.75" customHeight="1" s="44">
      <c r="A88" s="12" t="n"/>
      <c r="B88" s="13" t="n"/>
      <c r="C88" s="13" t="n"/>
      <c r="D88" s="12" t="n"/>
      <c r="E88" s="12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</row>
    <row r="89" hidden="1" ht="15.75" customHeight="1" s="44">
      <c r="A89" s="12" t="n"/>
      <c r="B89" s="13" t="n"/>
      <c r="C89" s="13" t="n"/>
      <c r="D89" s="12" t="n"/>
      <c r="E89" s="12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</row>
    <row r="90" hidden="1" ht="15.75" customHeight="1" s="44">
      <c r="A90" s="12" t="n"/>
      <c r="B90" s="13" t="n"/>
      <c r="C90" s="13" t="n"/>
      <c r="D90" s="12" t="n"/>
      <c r="E90" s="12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</row>
    <row r="91" hidden="1" ht="15.75" customHeight="1" s="44">
      <c r="A91" s="12" t="n"/>
      <c r="B91" s="13" t="n"/>
      <c r="C91" s="13" t="n"/>
      <c r="D91" s="12" t="n"/>
      <c r="E91" s="12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</row>
    <row r="92" hidden="1" ht="15.75" customHeight="1" s="44">
      <c r="A92" s="12" t="n"/>
      <c r="B92" s="13" t="n"/>
      <c r="C92" s="13" t="n"/>
      <c r="D92" s="12" t="n"/>
      <c r="E92" s="12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</row>
    <row r="93" hidden="1" ht="15.75" customHeight="1" s="44">
      <c r="A93" s="12" t="n"/>
      <c r="B93" s="13" t="n"/>
      <c r="C93" s="13" t="n"/>
      <c r="D93" s="12" t="n"/>
      <c r="E93" s="12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</row>
    <row r="94" hidden="1" ht="15.75" customHeight="1" s="44">
      <c r="A94" s="12" t="n"/>
      <c r="B94" s="13" t="n"/>
      <c r="C94" s="13" t="n"/>
      <c r="D94" s="12" t="n"/>
      <c r="E94" s="12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</row>
    <row r="95" hidden="1" ht="15.75" customHeight="1" s="44">
      <c r="A95" s="12" t="n"/>
      <c r="B95" s="13" t="n"/>
      <c r="C95" s="13" t="n"/>
      <c r="D95" s="12" t="n"/>
      <c r="E95" s="12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</row>
    <row r="96" hidden="1" ht="15.75" customHeight="1" s="44">
      <c r="A96" s="12" t="n"/>
      <c r="B96" s="13" t="n"/>
      <c r="C96" s="13" t="n"/>
      <c r="D96" s="12" t="n"/>
      <c r="E96" s="12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</row>
    <row r="97" hidden="1" ht="15.75" customHeight="1" s="44">
      <c r="A97" s="12" t="n"/>
      <c r="B97" s="13" t="n"/>
      <c r="C97" s="13" t="n"/>
      <c r="D97" s="12" t="n"/>
      <c r="E97" s="12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</row>
    <row r="98" hidden="1" ht="15.75" customHeight="1" s="44">
      <c r="A98" s="12" t="n"/>
      <c r="B98" s="13" t="n"/>
      <c r="C98" s="13" t="n"/>
      <c r="D98" s="12" t="n"/>
      <c r="E98" s="12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</row>
    <row r="99" hidden="1" ht="15.75" customHeight="1" s="44">
      <c r="A99" s="12" t="n"/>
      <c r="B99" s="13" t="n"/>
      <c r="C99" s="13" t="n"/>
      <c r="D99" s="12" t="n"/>
      <c r="E99" s="12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</row>
    <row r="100" hidden="1" ht="15.75" customHeight="1" s="44">
      <c r="A100" s="12" t="n"/>
      <c r="B100" s="13" t="n"/>
      <c r="C100" s="13" t="n"/>
      <c r="D100" s="12" t="n"/>
      <c r="E100" s="12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</row>
    <row r="101" hidden="1" ht="15.75" customHeight="1" s="44">
      <c r="A101" s="12" t="n"/>
      <c r="B101" s="13" t="n"/>
      <c r="C101" s="13" t="n"/>
      <c r="D101" s="12" t="n"/>
      <c r="E101" s="12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</row>
    <row r="102" hidden="1" ht="15.75" customHeight="1" s="44">
      <c r="A102" s="12" t="n"/>
      <c r="B102" s="13" t="n"/>
      <c r="C102" s="13" t="n"/>
      <c r="D102" s="12" t="n"/>
      <c r="E102" s="12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</row>
    <row r="103" hidden="1" ht="15.75" customHeight="1" s="44">
      <c r="A103" s="12" t="n"/>
      <c r="B103" s="13" t="n"/>
      <c r="C103" s="13" t="n"/>
      <c r="D103" s="12" t="n"/>
      <c r="E103" s="12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</row>
    <row r="104" hidden="1" ht="15.75" customHeight="1" s="44">
      <c r="A104" s="12" t="n"/>
      <c r="B104" s="13" t="n"/>
      <c r="C104" s="13" t="n"/>
      <c r="D104" s="12" t="n"/>
      <c r="E104" s="12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</row>
    <row r="105" hidden="1" ht="15.75" customHeight="1" s="44">
      <c r="A105" s="12" t="n"/>
      <c r="B105" s="13" t="n"/>
      <c r="C105" s="13" t="n"/>
      <c r="D105" s="12" t="n"/>
      <c r="E105" s="12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</row>
    <row r="106" hidden="1" ht="15.75" customHeight="1" s="44">
      <c r="A106" s="12" t="n"/>
      <c r="B106" s="13" t="n"/>
      <c r="C106" s="13" t="n"/>
      <c r="D106" s="12" t="n"/>
      <c r="E106" s="12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</row>
    <row r="107" hidden="1" ht="15.75" customHeight="1" s="44">
      <c r="A107" s="12" t="n"/>
      <c r="B107" s="13" t="n"/>
      <c r="C107" s="13" t="n"/>
      <c r="D107" s="12" t="n"/>
      <c r="E107" s="12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</row>
    <row r="108" hidden="1" ht="15.75" customHeight="1" s="44">
      <c r="A108" s="12" t="n"/>
      <c r="B108" s="13" t="n"/>
      <c r="C108" s="13" t="n"/>
      <c r="D108" s="12" t="n"/>
      <c r="E108" s="12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</row>
    <row r="109" hidden="1" ht="15.75" customHeight="1" s="44">
      <c r="A109" s="12" t="n"/>
      <c r="B109" s="13" t="n"/>
      <c r="C109" s="13" t="n"/>
      <c r="D109" s="12" t="n"/>
      <c r="E109" s="12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</row>
    <row r="110" hidden="1" ht="15.75" customHeight="1" s="44">
      <c r="A110" s="12" t="n"/>
      <c r="B110" s="13" t="n"/>
      <c r="C110" s="13" t="n"/>
      <c r="D110" s="12" t="n"/>
      <c r="E110" s="12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</row>
    <row r="111" hidden="1" ht="15.75" customHeight="1" s="44">
      <c r="A111" s="12" t="n"/>
      <c r="B111" s="13" t="n"/>
      <c r="C111" s="13" t="n"/>
      <c r="D111" s="12" t="n"/>
      <c r="E111" s="12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</row>
    <row r="112" hidden="1" ht="15.75" customHeight="1" s="44">
      <c r="A112" s="12" t="n"/>
      <c r="B112" s="13" t="n"/>
      <c r="C112" s="13" t="n"/>
      <c r="D112" s="12" t="n"/>
      <c r="E112" s="12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</row>
    <row r="113" hidden="1" ht="15.75" customHeight="1" s="44">
      <c r="A113" s="12" t="n"/>
      <c r="B113" s="13" t="n"/>
      <c r="C113" s="13" t="n"/>
      <c r="D113" s="12" t="n"/>
      <c r="E113" s="12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</row>
    <row r="114" hidden="1" ht="15.75" customHeight="1" s="44">
      <c r="A114" s="12" t="n"/>
      <c r="B114" s="13" t="n"/>
      <c r="C114" s="13" t="n"/>
      <c r="D114" s="12" t="n"/>
      <c r="E114" s="12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</row>
    <row r="115" hidden="1" ht="15.75" customHeight="1" s="44">
      <c r="A115" s="12" t="n"/>
      <c r="B115" s="13" t="n"/>
      <c r="C115" s="13" t="n"/>
      <c r="D115" s="12" t="n"/>
      <c r="E115" s="12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</row>
    <row r="116" hidden="1" ht="15.75" customHeight="1" s="44">
      <c r="A116" s="12" t="n"/>
      <c r="B116" s="13" t="n"/>
      <c r="C116" s="13" t="n"/>
      <c r="D116" s="12" t="n"/>
      <c r="E116" s="12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</row>
    <row r="117" hidden="1" ht="15.75" customHeight="1" s="44">
      <c r="A117" s="12" t="n"/>
      <c r="B117" s="13" t="n"/>
      <c r="C117" s="13" t="n"/>
      <c r="D117" s="12" t="n"/>
      <c r="E117" s="12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</row>
    <row r="118" hidden="1" ht="15.75" customHeight="1" s="44">
      <c r="A118" s="12" t="n"/>
      <c r="B118" s="13" t="n"/>
      <c r="C118" s="13" t="n"/>
      <c r="D118" s="12" t="n"/>
      <c r="E118" s="12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</row>
    <row r="119" hidden="1" ht="15.75" customHeight="1" s="44">
      <c r="A119" s="12" t="n"/>
      <c r="B119" s="13" t="n"/>
      <c r="C119" s="13" t="n"/>
      <c r="D119" s="12" t="n"/>
      <c r="E119" s="12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</row>
    <row r="120" hidden="1" ht="15.75" customHeight="1" s="44">
      <c r="A120" s="12" t="n"/>
      <c r="B120" s="13" t="n"/>
      <c r="C120" s="13" t="n"/>
      <c r="D120" s="12" t="n"/>
      <c r="E120" s="12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</row>
    <row r="121" hidden="1" ht="15.75" customHeight="1" s="44">
      <c r="A121" s="12" t="n"/>
      <c r="B121" s="13" t="n"/>
      <c r="C121" s="13" t="n"/>
      <c r="D121" s="12" t="n"/>
      <c r="E121" s="12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</row>
    <row r="122" hidden="1" ht="15.75" customHeight="1" s="44">
      <c r="A122" s="12" t="n"/>
      <c r="B122" s="13" t="n"/>
      <c r="C122" s="13" t="n"/>
      <c r="D122" s="12" t="n"/>
      <c r="E122" s="12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</row>
    <row r="123" hidden="1" ht="15.75" customHeight="1" s="44">
      <c r="A123" s="12" t="n"/>
      <c r="B123" s="13" t="n"/>
      <c r="C123" s="13" t="n"/>
      <c r="D123" s="12" t="n"/>
      <c r="E123" s="12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</row>
    <row r="124" hidden="1" ht="15.75" customHeight="1" s="44">
      <c r="A124" s="12" t="n"/>
      <c r="B124" s="13" t="n"/>
      <c r="C124" s="13" t="n"/>
      <c r="D124" s="12" t="n"/>
      <c r="E124" s="12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</row>
    <row r="125" hidden="1" ht="15.75" customHeight="1" s="44">
      <c r="A125" s="12" t="n"/>
      <c r="B125" s="13" t="n"/>
      <c r="C125" s="13" t="n"/>
      <c r="D125" s="12" t="n"/>
      <c r="E125" s="12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</row>
    <row r="126" hidden="1" ht="15.75" customHeight="1" s="44">
      <c r="A126" s="12" t="n"/>
      <c r="B126" s="13" t="n"/>
      <c r="C126" s="13" t="n"/>
      <c r="D126" s="12" t="n"/>
      <c r="E126" s="12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</row>
    <row r="127" hidden="1" ht="15.75" customHeight="1" s="44">
      <c r="A127" s="12" t="n"/>
      <c r="B127" s="13" t="n"/>
      <c r="C127" s="13" t="n"/>
      <c r="D127" s="12" t="n"/>
      <c r="E127" s="12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</row>
    <row r="128" hidden="1" ht="15.75" customHeight="1" s="44">
      <c r="A128" s="12" t="n"/>
      <c r="B128" s="13" t="n"/>
      <c r="C128" s="13" t="n"/>
      <c r="D128" s="12" t="n"/>
      <c r="E128" s="12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</row>
    <row r="129" hidden="1" ht="15.75" customHeight="1" s="44">
      <c r="A129" s="12" t="n"/>
      <c r="B129" s="13" t="n"/>
      <c r="C129" s="13" t="n"/>
      <c r="D129" s="12" t="n"/>
      <c r="E129" s="12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</row>
    <row r="130" hidden="1" ht="15.75" customHeight="1" s="44">
      <c r="A130" s="12" t="n"/>
      <c r="B130" s="13" t="n"/>
      <c r="C130" s="13" t="n"/>
      <c r="D130" s="12" t="n"/>
      <c r="E130" s="12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</row>
    <row r="131" hidden="1" ht="15.75" customHeight="1" s="44">
      <c r="A131" s="12" t="n"/>
      <c r="B131" s="13" t="n"/>
      <c r="C131" s="13" t="n"/>
      <c r="D131" s="12" t="n"/>
      <c r="E131" s="12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</row>
    <row r="132" hidden="1" ht="15.75" customHeight="1" s="44">
      <c r="A132" s="12" t="n"/>
      <c r="B132" s="13" t="n"/>
      <c r="C132" s="13" t="n"/>
      <c r="D132" s="12" t="n"/>
      <c r="E132" s="12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</row>
    <row r="133" hidden="1" ht="15.75" customHeight="1" s="44">
      <c r="A133" s="12" t="n"/>
      <c r="B133" s="13" t="n"/>
      <c r="C133" s="13" t="n"/>
      <c r="D133" s="12" t="n"/>
      <c r="E133" s="12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</row>
    <row r="134" hidden="1" ht="15.75" customHeight="1" s="44">
      <c r="A134" s="12" t="n"/>
      <c r="B134" s="13" t="n"/>
      <c r="C134" s="13" t="n"/>
      <c r="D134" s="12" t="n"/>
      <c r="E134" s="12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</row>
    <row r="135" hidden="1" ht="15.75" customHeight="1" s="44">
      <c r="A135" s="12" t="n"/>
      <c r="B135" s="13" t="n"/>
      <c r="C135" s="13" t="n"/>
      <c r="D135" s="12" t="n"/>
      <c r="E135" s="12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</row>
    <row r="136" hidden="1" ht="15.75" customHeight="1" s="44">
      <c r="A136" s="12" t="n"/>
      <c r="B136" s="13" t="n"/>
      <c r="C136" s="13" t="n"/>
      <c r="D136" s="12" t="n"/>
      <c r="E136" s="12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</row>
    <row r="137" hidden="1" ht="15.75" customHeight="1" s="44">
      <c r="A137" s="12" t="n"/>
      <c r="B137" s="13" t="n"/>
      <c r="C137" s="13" t="n"/>
      <c r="D137" s="12" t="n"/>
      <c r="E137" s="12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</row>
    <row r="138" hidden="1" ht="15.75" customHeight="1" s="44">
      <c r="A138" s="12" t="n"/>
      <c r="B138" s="13" t="n"/>
      <c r="C138" s="13" t="n"/>
      <c r="D138" s="12" t="n"/>
      <c r="E138" s="12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</row>
    <row r="139" hidden="1" ht="15.75" customHeight="1" s="44">
      <c r="A139" s="12" t="n"/>
      <c r="B139" s="13" t="n"/>
      <c r="C139" s="13" t="n"/>
      <c r="D139" s="12" t="n"/>
      <c r="E139" s="12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</row>
    <row r="140" hidden="1" ht="15.75" customHeight="1" s="44">
      <c r="A140" s="12" t="n"/>
      <c r="B140" s="13" t="n"/>
      <c r="C140" s="13" t="n"/>
      <c r="D140" s="12" t="n"/>
      <c r="E140" s="12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</row>
    <row r="141" hidden="1" ht="15.75" customHeight="1" s="44">
      <c r="A141" s="12" t="n"/>
      <c r="B141" s="13" t="n"/>
      <c r="C141" s="13" t="n"/>
      <c r="D141" s="12" t="n"/>
      <c r="E141" s="12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</row>
    <row r="142" hidden="1" ht="15.75" customHeight="1" s="44">
      <c r="A142" s="12" t="n"/>
      <c r="B142" s="13" t="n"/>
      <c r="C142" s="13" t="n"/>
      <c r="D142" s="12" t="n"/>
      <c r="E142" s="12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</row>
    <row r="143" hidden="1" ht="15.75" customHeight="1" s="44">
      <c r="A143" s="12" t="n"/>
      <c r="B143" s="13" t="n"/>
      <c r="C143" s="13" t="n"/>
      <c r="D143" s="12" t="n"/>
      <c r="E143" s="12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</row>
    <row r="144" hidden="1" ht="15.75" customHeight="1" s="44">
      <c r="A144" s="12" t="n"/>
      <c r="B144" s="13" t="n"/>
      <c r="C144" s="13" t="n"/>
      <c r="D144" s="12" t="n"/>
      <c r="E144" s="12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</row>
    <row r="145" hidden="1" ht="15.75" customHeight="1" s="44">
      <c r="A145" s="12" t="n"/>
      <c r="B145" s="13" t="n"/>
      <c r="C145" s="13" t="n"/>
      <c r="D145" s="12" t="n"/>
      <c r="E145" s="12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</row>
    <row r="146" hidden="1" ht="15.75" customHeight="1" s="44">
      <c r="A146" s="12" t="n"/>
      <c r="B146" s="13" t="n"/>
      <c r="C146" s="13" t="n"/>
      <c r="D146" s="12" t="n"/>
      <c r="E146" s="12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</row>
    <row r="147" hidden="1" ht="15.75" customHeight="1" s="44">
      <c r="A147" s="12" t="n"/>
      <c r="B147" s="13" t="n"/>
      <c r="C147" s="13" t="n"/>
      <c r="D147" s="12" t="n"/>
      <c r="E147" s="12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</row>
    <row r="148" hidden="1" ht="15.75" customHeight="1" s="44">
      <c r="A148" s="12" t="n"/>
      <c r="B148" s="13" t="n"/>
      <c r="C148" s="13" t="n"/>
      <c r="D148" s="12" t="n"/>
      <c r="E148" s="12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</row>
    <row r="149" hidden="1" ht="15.75" customHeight="1" s="44">
      <c r="A149" s="12" t="n"/>
      <c r="B149" s="13" t="n"/>
      <c r="C149" s="13" t="n"/>
      <c r="D149" s="12" t="n"/>
      <c r="E149" s="12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</row>
    <row r="150" hidden="1" ht="15.75" customHeight="1" s="44">
      <c r="A150" s="12" t="n"/>
      <c r="B150" s="13" t="n"/>
      <c r="C150" s="13" t="n"/>
      <c r="D150" s="12" t="n"/>
      <c r="E150" s="12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</row>
    <row r="151" hidden="1" ht="15.75" customHeight="1" s="44">
      <c r="A151" s="12" t="n"/>
      <c r="B151" s="13" t="n"/>
      <c r="C151" s="13" t="n"/>
      <c r="D151" s="12" t="n"/>
      <c r="E151" s="12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</row>
    <row r="152" hidden="1" ht="15.75" customHeight="1" s="44">
      <c r="A152" s="12" t="n"/>
      <c r="B152" s="13" t="n"/>
      <c r="C152" s="13" t="n"/>
      <c r="D152" s="12" t="n"/>
      <c r="E152" s="12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</row>
    <row r="153" hidden="1" ht="15.75" customHeight="1" s="44">
      <c r="A153" s="12" t="n"/>
      <c r="B153" s="13" t="n"/>
      <c r="C153" s="13" t="n"/>
      <c r="D153" s="12" t="n"/>
      <c r="E153" s="12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</row>
    <row r="154" hidden="1" ht="15.75" customHeight="1" s="44">
      <c r="A154" s="12" t="n"/>
      <c r="B154" s="13" t="n"/>
      <c r="C154" s="13" t="n"/>
      <c r="D154" s="12" t="n"/>
      <c r="E154" s="12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</row>
    <row r="155" hidden="1" ht="15.75" customHeight="1" s="44">
      <c r="A155" s="12" t="n"/>
      <c r="B155" s="13" t="n"/>
      <c r="C155" s="13" t="n"/>
      <c r="D155" s="12" t="n"/>
      <c r="E155" s="12" t="n"/>
      <c r="F155" s="9" t="n"/>
      <c r="G155" s="9" t="n"/>
      <c r="H155" s="9" t="n"/>
      <c r="I155" s="9" t="n"/>
      <c r="J155" s="9" t="n"/>
      <c r="K155" s="9" t="n"/>
      <c r="L155" s="9" t="n"/>
      <c r="M155" s="9" t="n"/>
      <c r="N155" s="9" t="n"/>
      <c r="O155" s="9" t="n"/>
      <c r="P155" s="9" t="n"/>
      <c r="Q155" s="9" t="n"/>
      <c r="R155" s="9" t="n"/>
      <c r="S155" s="9" t="n"/>
      <c r="T155" s="9" t="n"/>
      <c r="U155" s="9" t="n"/>
      <c r="V155" s="9" t="n"/>
      <c r="W155" s="9" t="n"/>
      <c r="X155" s="9" t="n"/>
      <c r="Y155" s="9" t="n"/>
      <c r="Z155" s="9" t="n"/>
    </row>
    <row r="156" hidden="1" ht="15.75" customHeight="1" s="44">
      <c r="A156" s="12" t="n"/>
      <c r="B156" s="13" t="n"/>
      <c r="C156" s="13" t="n"/>
      <c r="D156" s="12" t="n"/>
      <c r="E156" s="12" t="n"/>
      <c r="F156" s="9" t="n"/>
      <c r="G156" s="9" t="n"/>
      <c r="H156" s="9" t="n"/>
      <c r="I156" s="9" t="n"/>
      <c r="J156" s="9" t="n"/>
      <c r="K156" s="9" t="n"/>
      <c r="L156" s="9" t="n"/>
      <c r="M156" s="9" t="n"/>
      <c r="N156" s="9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</row>
    <row r="157" hidden="1" ht="15.75" customHeight="1" s="44">
      <c r="A157" s="12" t="n"/>
      <c r="B157" s="13" t="n"/>
      <c r="C157" s="13" t="n"/>
      <c r="D157" s="12" t="n"/>
      <c r="E157" s="12" t="n"/>
      <c r="F157" s="9" t="n"/>
      <c r="G157" s="9" t="n"/>
      <c r="H157" s="9" t="n"/>
      <c r="I157" s="9" t="n"/>
      <c r="J157" s="9" t="n"/>
      <c r="K157" s="9" t="n"/>
      <c r="L157" s="9" t="n"/>
      <c r="M157" s="9" t="n"/>
      <c r="N157" s="9" t="n"/>
      <c r="O157" s="9" t="n"/>
      <c r="P157" s="9" t="n"/>
      <c r="Q157" s="9" t="n"/>
      <c r="R157" s="9" t="n"/>
      <c r="S157" s="9" t="n"/>
      <c r="T157" s="9" t="n"/>
      <c r="U157" s="9" t="n"/>
      <c r="V157" s="9" t="n"/>
      <c r="W157" s="9" t="n"/>
      <c r="X157" s="9" t="n"/>
      <c r="Y157" s="9" t="n"/>
      <c r="Z157" s="9" t="n"/>
    </row>
    <row r="158" hidden="1" ht="15.75" customHeight="1" s="44">
      <c r="A158" s="12" t="n"/>
      <c r="B158" s="13" t="n"/>
      <c r="C158" s="13" t="n"/>
      <c r="D158" s="12" t="n"/>
      <c r="E158" s="12" t="n"/>
      <c r="F158" s="9" t="n"/>
      <c r="G158" s="9" t="n"/>
      <c r="H158" s="9" t="n"/>
      <c r="I158" s="9" t="n"/>
      <c r="J158" s="9" t="n"/>
      <c r="K158" s="9" t="n"/>
      <c r="L158" s="9" t="n"/>
      <c r="M158" s="9" t="n"/>
      <c r="N158" s="9" t="n"/>
      <c r="O158" s="9" t="n"/>
      <c r="P158" s="9" t="n"/>
      <c r="Q158" s="9" t="n"/>
      <c r="R158" s="9" t="n"/>
      <c r="S158" s="9" t="n"/>
      <c r="T158" s="9" t="n"/>
      <c r="U158" s="9" t="n"/>
      <c r="V158" s="9" t="n"/>
      <c r="W158" s="9" t="n"/>
      <c r="X158" s="9" t="n"/>
      <c r="Y158" s="9" t="n"/>
      <c r="Z158" s="9" t="n"/>
    </row>
    <row r="159" hidden="1" ht="15.75" customHeight="1" s="44">
      <c r="A159" s="12" t="n"/>
      <c r="B159" s="13" t="n"/>
      <c r="C159" s="13" t="n"/>
      <c r="D159" s="12" t="n"/>
      <c r="E159" s="12" t="n"/>
      <c r="F159" s="9" t="n"/>
      <c r="G159" s="9" t="n"/>
      <c r="H159" s="9" t="n"/>
      <c r="I159" s="9" t="n"/>
      <c r="J159" s="9" t="n"/>
      <c r="K159" s="9" t="n"/>
      <c r="L159" s="9" t="n"/>
      <c r="M159" s="9" t="n"/>
      <c r="N159" s="9" t="n"/>
      <c r="O159" s="9" t="n"/>
      <c r="P159" s="9" t="n"/>
      <c r="Q159" s="9" t="n"/>
      <c r="R159" s="9" t="n"/>
      <c r="S159" s="9" t="n"/>
      <c r="T159" s="9" t="n"/>
      <c r="U159" s="9" t="n"/>
      <c r="V159" s="9" t="n"/>
      <c r="W159" s="9" t="n"/>
      <c r="X159" s="9" t="n"/>
      <c r="Y159" s="9" t="n"/>
      <c r="Z159" s="9" t="n"/>
    </row>
    <row r="160" hidden="1" ht="15.75" customHeight="1" s="44">
      <c r="A160" s="12" t="n"/>
      <c r="B160" s="13" t="n"/>
      <c r="C160" s="13" t="n"/>
      <c r="D160" s="12" t="n"/>
      <c r="E160" s="12" t="n"/>
      <c r="F160" s="9" t="n"/>
      <c r="G160" s="9" t="n"/>
      <c r="H160" s="9" t="n"/>
      <c r="I160" s="9" t="n"/>
      <c r="J160" s="9" t="n"/>
      <c r="K160" s="9" t="n"/>
      <c r="L160" s="9" t="n"/>
      <c r="M160" s="9" t="n"/>
      <c r="N160" s="9" t="n"/>
      <c r="O160" s="9" t="n"/>
      <c r="P160" s="9" t="n"/>
      <c r="Q160" s="9" t="n"/>
      <c r="R160" s="9" t="n"/>
      <c r="S160" s="9" t="n"/>
      <c r="T160" s="9" t="n"/>
      <c r="U160" s="9" t="n"/>
      <c r="V160" s="9" t="n"/>
      <c r="W160" s="9" t="n"/>
      <c r="X160" s="9" t="n"/>
      <c r="Y160" s="9" t="n"/>
      <c r="Z160" s="9" t="n"/>
    </row>
    <row r="161" hidden="1" ht="15.75" customHeight="1" s="44">
      <c r="A161" s="12" t="n"/>
      <c r="B161" s="13" t="n"/>
      <c r="C161" s="13" t="n"/>
      <c r="D161" s="12" t="n"/>
      <c r="E161" s="12" t="n"/>
      <c r="F161" s="9" t="n"/>
      <c r="G161" s="9" t="n"/>
      <c r="H161" s="9" t="n"/>
      <c r="I161" s="9" t="n"/>
      <c r="J161" s="9" t="n"/>
      <c r="K161" s="9" t="n"/>
      <c r="L161" s="9" t="n"/>
      <c r="M161" s="9" t="n"/>
      <c r="N161" s="9" t="n"/>
      <c r="O161" s="9" t="n"/>
      <c r="P161" s="9" t="n"/>
      <c r="Q161" s="9" t="n"/>
      <c r="R161" s="9" t="n"/>
      <c r="S161" s="9" t="n"/>
      <c r="T161" s="9" t="n"/>
      <c r="U161" s="9" t="n"/>
      <c r="V161" s="9" t="n"/>
      <c r="W161" s="9" t="n"/>
      <c r="X161" s="9" t="n"/>
      <c r="Y161" s="9" t="n"/>
      <c r="Z161" s="9" t="n"/>
    </row>
    <row r="162" hidden="1" ht="15.75" customHeight="1" s="44">
      <c r="A162" s="12" t="n"/>
      <c r="B162" s="13" t="n"/>
      <c r="C162" s="13" t="n"/>
      <c r="D162" s="12" t="n"/>
      <c r="E162" s="12" t="n"/>
      <c r="F162" s="9" t="n"/>
      <c r="G162" s="9" t="n"/>
      <c r="H162" s="9" t="n"/>
      <c r="I162" s="9" t="n"/>
      <c r="J162" s="9" t="n"/>
      <c r="K162" s="9" t="n"/>
      <c r="L162" s="9" t="n"/>
      <c r="M162" s="9" t="n"/>
      <c r="N162" s="9" t="n"/>
      <c r="O162" s="9" t="n"/>
      <c r="P162" s="9" t="n"/>
      <c r="Q162" s="9" t="n"/>
      <c r="R162" s="9" t="n"/>
      <c r="S162" s="9" t="n"/>
      <c r="T162" s="9" t="n"/>
      <c r="U162" s="9" t="n"/>
      <c r="V162" s="9" t="n"/>
      <c r="W162" s="9" t="n"/>
      <c r="X162" s="9" t="n"/>
      <c r="Y162" s="9" t="n"/>
      <c r="Z162" s="9" t="n"/>
    </row>
    <row r="163" hidden="1" ht="15.75" customHeight="1" s="44">
      <c r="A163" s="12" t="n"/>
      <c r="B163" s="13" t="n"/>
      <c r="C163" s="13" t="n"/>
      <c r="D163" s="12" t="n"/>
      <c r="E163" s="12" t="n"/>
      <c r="F163" s="9" t="n"/>
      <c r="G163" s="9" t="n"/>
      <c r="H163" s="9" t="n"/>
      <c r="I163" s="9" t="n"/>
      <c r="J163" s="9" t="n"/>
      <c r="K163" s="9" t="n"/>
      <c r="L163" s="9" t="n"/>
      <c r="M163" s="9" t="n"/>
      <c r="N163" s="9" t="n"/>
      <c r="O163" s="9" t="n"/>
      <c r="P163" s="9" t="n"/>
      <c r="Q163" s="9" t="n"/>
      <c r="R163" s="9" t="n"/>
      <c r="S163" s="9" t="n"/>
      <c r="T163" s="9" t="n"/>
      <c r="U163" s="9" t="n"/>
      <c r="V163" s="9" t="n"/>
      <c r="W163" s="9" t="n"/>
      <c r="X163" s="9" t="n"/>
      <c r="Y163" s="9" t="n"/>
      <c r="Z163" s="9" t="n"/>
    </row>
    <row r="164" hidden="1" ht="15.75" customHeight="1" s="44">
      <c r="A164" s="12" t="n"/>
      <c r="B164" s="13" t="n"/>
      <c r="C164" s="13" t="n"/>
      <c r="D164" s="12" t="n"/>
      <c r="E164" s="12" t="n"/>
      <c r="F164" s="9" t="n"/>
      <c r="G164" s="9" t="n"/>
      <c r="H164" s="9" t="n"/>
      <c r="I164" s="9" t="n"/>
      <c r="J164" s="9" t="n"/>
      <c r="K164" s="9" t="n"/>
      <c r="L164" s="9" t="n"/>
      <c r="M164" s="9" t="n"/>
      <c r="N164" s="9" t="n"/>
      <c r="O164" s="9" t="n"/>
      <c r="P164" s="9" t="n"/>
      <c r="Q164" s="9" t="n"/>
      <c r="R164" s="9" t="n"/>
      <c r="S164" s="9" t="n"/>
      <c r="T164" s="9" t="n"/>
      <c r="U164" s="9" t="n"/>
      <c r="V164" s="9" t="n"/>
      <c r="W164" s="9" t="n"/>
      <c r="X164" s="9" t="n"/>
      <c r="Y164" s="9" t="n"/>
      <c r="Z164" s="9" t="n"/>
    </row>
    <row r="165" hidden="1" ht="15.75" customHeight="1" s="44">
      <c r="A165" s="12" t="n"/>
      <c r="B165" s="13" t="n"/>
      <c r="C165" s="13" t="n"/>
      <c r="D165" s="12" t="n"/>
      <c r="E165" s="12" t="n"/>
      <c r="F165" s="9" t="n"/>
      <c r="G165" s="9" t="n"/>
      <c r="H165" s="9" t="n"/>
      <c r="I165" s="9" t="n"/>
      <c r="J165" s="9" t="n"/>
      <c r="K165" s="9" t="n"/>
      <c r="L165" s="9" t="n"/>
      <c r="M165" s="9" t="n"/>
      <c r="N165" s="9" t="n"/>
      <c r="O165" s="9" t="n"/>
      <c r="P165" s="9" t="n"/>
      <c r="Q165" s="9" t="n"/>
      <c r="R165" s="9" t="n"/>
      <c r="S165" s="9" t="n"/>
      <c r="T165" s="9" t="n"/>
      <c r="U165" s="9" t="n"/>
      <c r="V165" s="9" t="n"/>
      <c r="W165" s="9" t="n"/>
      <c r="X165" s="9" t="n"/>
      <c r="Y165" s="9" t="n"/>
      <c r="Z165" s="9" t="n"/>
    </row>
    <row r="166" hidden="1" ht="15.75" customHeight="1" s="44">
      <c r="A166" s="12" t="n"/>
      <c r="B166" s="13" t="n"/>
      <c r="C166" s="13" t="n"/>
      <c r="D166" s="12" t="n"/>
      <c r="E166" s="12" t="n"/>
      <c r="F166" s="9" t="n"/>
      <c r="G166" s="9" t="n"/>
      <c r="H166" s="9" t="n"/>
      <c r="I166" s="9" t="n"/>
      <c r="J166" s="9" t="n"/>
      <c r="K166" s="9" t="n"/>
      <c r="L166" s="9" t="n"/>
      <c r="M166" s="9" t="n"/>
      <c r="N166" s="9" t="n"/>
      <c r="O166" s="9" t="n"/>
      <c r="P166" s="9" t="n"/>
      <c r="Q166" s="9" t="n"/>
      <c r="R166" s="9" t="n"/>
      <c r="S166" s="9" t="n"/>
      <c r="T166" s="9" t="n"/>
      <c r="U166" s="9" t="n"/>
      <c r="V166" s="9" t="n"/>
      <c r="W166" s="9" t="n"/>
      <c r="X166" s="9" t="n"/>
      <c r="Y166" s="9" t="n"/>
      <c r="Z166" s="9" t="n"/>
    </row>
    <row r="167" hidden="1" ht="15.75" customHeight="1" s="44">
      <c r="A167" s="12" t="n"/>
      <c r="B167" s="13" t="n"/>
      <c r="C167" s="13" t="n"/>
      <c r="D167" s="12" t="n"/>
      <c r="E167" s="12" t="n"/>
      <c r="F167" s="9" t="n"/>
      <c r="G167" s="9" t="n"/>
      <c r="H167" s="9" t="n"/>
      <c r="I167" s="9" t="n"/>
      <c r="J167" s="9" t="n"/>
      <c r="K167" s="9" t="n"/>
      <c r="L167" s="9" t="n"/>
      <c r="M167" s="9" t="n"/>
      <c r="N167" s="9" t="n"/>
      <c r="O167" s="9" t="n"/>
      <c r="P167" s="9" t="n"/>
      <c r="Q167" s="9" t="n"/>
      <c r="R167" s="9" t="n"/>
      <c r="S167" s="9" t="n"/>
      <c r="T167" s="9" t="n"/>
      <c r="U167" s="9" t="n"/>
      <c r="V167" s="9" t="n"/>
      <c r="W167" s="9" t="n"/>
      <c r="X167" s="9" t="n"/>
      <c r="Y167" s="9" t="n"/>
      <c r="Z167" s="9" t="n"/>
    </row>
    <row r="168" hidden="1" ht="15.75" customHeight="1" s="44">
      <c r="A168" s="12" t="n"/>
      <c r="B168" s="13" t="n"/>
      <c r="C168" s="13" t="n"/>
      <c r="D168" s="12" t="n"/>
      <c r="E168" s="12" t="n"/>
      <c r="F168" s="9" t="n"/>
      <c r="G168" s="9" t="n"/>
      <c r="H168" s="9" t="n"/>
      <c r="I168" s="9" t="n"/>
      <c r="J168" s="9" t="n"/>
      <c r="K168" s="9" t="n"/>
      <c r="L168" s="9" t="n"/>
      <c r="M168" s="9" t="n"/>
      <c r="N168" s="9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</row>
    <row r="169" hidden="1" ht="15.75" customHeight="1" s="44">
      <c r="A169" s="12" t="n"/>
      <c r="B169" s="13" t="n"/>
      <c r="C169" s="13" t="n"/>
      <c r="D169" s="12" t="n"/>
      <c r="E169" s="12" t="n"/>
      <c r="F169" s="9" t="n"/>
      <c r="G169" s="9" t="n"/>
      <c r="H169" s="9" t="n"/>
      <c r="I169" s="9" t="n"/>
      <c r="J169" s="9" t="n"/>
      <c r="K169" s="9" t="n"/>
      <c r="L169" s="9" t="n"/>
      <c r="M169" s="9" t="n"/>
      <c r="N169" s="9" t="n"/>
      <c r="O169" s="9" t="n"/>
      <c r="P169" s="9" t="n"/>
      <c r="Q169" s="9" t="n"/>
      <c r="R169" s="9" t="n"/>
      <c r="S169" s="9" t="n"/>
      <c r="T169" s="9" t="n"/>
      <c r="U169" s="9" t="n"/>
      <c r="V169" s="9" t="n"/>
      <c r="W169" s="9" t="n"/>
      <c r="X169" s="9" t="n"/>
      <c r="Y169" s="9" t="n"/>
      <c r="Z169" s="9" t="n"/>
    </row>
    <row r="170" hidden="1" ht="15.75" customHeight="1" s="44">
      <c r="A170" s="12" t="n"/>
      <c r="B170" s="13" t="n"/>
      <c r="C170" s="13" t="n"/>
      <c r="D170" s="12" t="n"/>
      <c r="E170" s="12" t="n"/>
      <c r="F170" s="9" t="n"/>
      <c r="G170" s="9" t="n"/>
      <c r="H170" s="9" t="n"/>
      <c r="I170" s="9" t="n"/>
      <c r="J170" s="9" t="n"/>
      <c r="K170" s="9" t="n"/>
      <c r="L170" s="9" t="n"/>
      <c r="M170" s="9" t="n"/>
      <c r="N170" s="9" t="n"/>
      <c r="O170" s="9" t="n"/>
      <c r="P170" s="9" t="n"/>
      <c r="Q170" s="9" t="n"/>
      <c r="R170" s="9" t="n"/>
      <c r="S170" s="9" t="n"/>
      <c r="T170" s="9" t="n"/>
      <c r="U170" s="9" t="n"/>
      <c r="V170" s="9" t="n"/>
      <c r="W170" s="9" t="n"/>
      <c r="X170" s="9" t="n"/>
      <c r="Y170" s="9" t="n"/>
      <c r="Z170" s="9" t="n"/>
    </row>
    <row r="171" hidden="1" ht="15.75" customHeight="1" s="44">
      <c r="A171" s="12" t="n"/>
      <c r="B171" s="13" t="n"/>
      <c r="C171" s="13" t="n"/>
      <c r="D171" s="12" t="n"/>
      <c r="E171" s="12" t="n"/>
      <c r="F171" s="9" t="n"/>
      <c r="G171" s="9" t="n"/>
      <c r="H171" s="9" t="n"/>
      <c r="I171" s="9" t="n"/>
      <c r="J171" s="9" t="n"/>
      <c r="K171" s="9" t="n"/>
      <c r="L171" s="9" t="n"/>
      <c r="M171" s="9" t="n"/>
      <c r="N171" s="9" t="n"/>
      <c r="O171" s="9" t="n"/>
      <c r="P171" s="9" t="n"/>
      <c r="Q171" s="9" t="n"/>
      <c r="R171" s="9" t="n"/>
      <c r="S171" s="9" t="n"/>
      <c r="T171" s="9" t="n"/>
      <c r="U171" s="9" t="n"/>
      <c r="V171" s="9" t="n"/>
      <c r="W171" s="9" t="n"/>
      <c r="X171" s="9" t="n"/>
      <c r="Y171" s="9" t="n"/>
      <c r="Z171" s="9" t="n"/>
    </row>
    <row r="172" hidden="1" ht="15.75" customHeight="1" s="44">
      <c r="A172" s="12" t="n"/>
      <c r="B172" s="13" t="n"/>
      <c r="C172" s="13" t="n"/>
      <c r="D172" s="12" t="n"/>
      <c r="E172" s="12" t="n"/>
      <c r="F172" s="9" t="n"/>
      <c r="G172" s="9" t="n"/>
      <c r="H172" s="9" t="n"/>
      <c r="I172" s="9" t="n"/>
      <c r="J172" s="9" t="n"/>
      <c r="K172" s="9" t="n"/>
      <c r="L172" s="9" t="n"/>
      <c r="M172" s="9" t="n"/>
      <c r="N172" s="9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</row>
    <row r="173" hidden="1" ht="15.75" customHeight="1" s="44">
      <c r="A173" s="12" t="n"/>
      <c r="B173" s="13" t="n"/>
      <c r="C173" s="13" t="n"/>
      <c r="D173" s="12" t="n"/>
      <c r="E173" s="12" t="n"/>
      <c r="F173" s="9" t="n"/>
      <c r="G173" s="9" t="n"/>
      <c r="H173" s="9" t="n"/>
      <c r="I173" s="9" t="n"/>
      <c r="J173" s="9" t="n"/>
      <c r="K173" s="9" t="n"/>
      <c r="L173" s="9" t="n"/>
      <c r="M173" s="9" t="n"/>
      <c r="N173" s="9" t="n"/>
      <c r="O173" s="9" t="n"/>
      <c r="P173" s="9" t="n"/>
      <c r="Q173" s="9" t="n"/>
      <c r="R173" s="9" t="n"/>
      <c r="S173" s="9" t="n"/>
      <c r="T173" s="9" t="n"/>
      <c r="U173" s="9" t="n"/>
      <c r="V173" s="9" t="n"/>
      <c r="W173" s="9" t="n"/>
      <c r="X173" s="9" t="n"/>
      <c r="Y173" s="9" t="n"/>
      <c r="Z173" s="9" t="n"/>
    </row>
    <row r="174" hidden="1" ht="15.75" customHeight="1" s="44">
      <c r="A174" s="12" t="n"/>
      <c r="B174" s="13" t="n"/>
      <c r="C174" s="13" t="n"/>
      <c r="D174" s="12" t="n"/>
      <c r="E174" s="12" t="n"/>
      <c r="F174" s="9" t="n"/>
      <c r="G174" s="9" t="n"/>
      <c r="H174" s="9" t="n"/>
      <c r="I174" s="9" t="n"/>
      <c r="J174" s="9" t="n"/>
      <c r="K174" s="9" t="n"/>
      <c r="L174" s="9" t="n"/>
      <c r="M174" s="9" t="n"/>
      <c r="N174" s="9" t="n"/>
      <c r="O174" s="9" t="n"/>
      <c r="P174" s="9" t="n"/>
      <c r="Q174" s="9" t="n"/>
      <c r="R174" s="9" t="n"/>
      <c r="S174" s="9" t="n"/>
      <c r="T174" s="9" t="n"/>
      <c r="U174" s="9" t="n"/>
      <c r="V174" s="9" t="n"/>
      <c r="W174" s="9" t="n"/>
      <c r="X174" s="9" t="n"/>
      <c r="Y174" s="9" t="n"/>
      <c r="Z174" s="9" t="n"/>
    </row>
    <row r="175" hidden="1" ht="15.75" customHeight="1" s="44">
      <c r="A175" s="12" t="n"/>
      <c r="B175" s="13" t="n"/>
      <c r="C175" s="13" t="n"/>
      <c r="D175" s="12" t="n"/>
      <c r="E175" s="12" t="n"/>
      <c r="F175" s="9" t="n"/>
      <c r="G175" s="9" t="n"/>
      <c r="H175" s="9" t="n"/>
      <c r="I175" s="9" t="n"/>
      <c r="J175" s="9" t="n"/>
      <c r="K175" s="9" t="n"/>
      <c r="L175" s="9" t="n"/>
      <c r="M175" s="9" t="n"/>
      <c r="N175" s="9" t="n"/>
      <c r="O175" s="9" t="n"/>
      <c r="P175" s="9" t="n"/>
      <c r="Q175" s="9" t="n"/>
      <c r="R175" s="9" t="n"/>
      <c r="S175" s="9" t="n"/>
      <c r="T175" s="9" t="n"/>
      <c r="U175" s="9" t="n"/>
      <c r="V175" s="9" t="n"/>
      <c r="W175" s="9" t="n"/>
      <c r="X175" s="9" t="n"/>
      <c r="Y175" s="9" t="n"/>
      <c r="Z175" s="9" t="n"/>
    </row>
    <row r="176" hidden="1" ht="15.75" customHeight="1" s="44">
      <c r="A176" s="12" t="n"/>
      <c r="B176" s="13" t="n"/>
      <c r="C176" s="13" t="n"/>
      <c r="D176" s="12" t="n"/>
      <c r="E176" s="12" t="n"/>
      <c r="F176" s="9" t="n"/>
      <c r="G176" s="9" t="n"/>
      <c r="H176" s="9" t="n"/>
      <c r="I176" s="9" t="n"/>
      <c r="J176" s="9" t="n"/>
      <c r="K176" s="9" t="n"/>
      <c r="L176" s="9" t="n"/>
      <c r="M176" s="9" t="n"/>
      <c r="N176" s="9" t="n"/>
      <c r="O176" s="9" t="n"/>
      <c r="P176" s="9" t="n"/>
      <c r="Q176" s="9" t="n"/>
      <c r="R176" s="9" t="n"/>
      <c r="S176" s="9" t="n"/>
      <c r="T176" s="9" t="n"/>
      <c r="U176" s="9" t="n"/>
      <c r="V176" s="9" t="n"/>
      <c r="W176" s="9" t="n"/>
      <c r="X176" s="9" t="n"/>
      <c r="Y176" s="9" t="n"/>
      <c r="Z176" s="9" t="n"/>
    </row>
    <row r="177" hidden="1" ht="15.75" customHeight="1" s="44">
      <c r="A177" s="12" t="n"/>
      <c r="B177" s="13" t="n"/>
      <c r="C177" s="13" t="n"/>
      <c r="D177" s="12" t="n"/>
      <c r="E177" s="12" t="n"/>
      <c r="F177" s="9" t="n"/>
      <c r="G177" s="9" t="n"/>
      <c r="H177" s="9" t="n"/>
      <c r="I177" s="9" t="n"/>
      <c r="J177" s="9" t="n"/>
      <c r="K177" s="9" t="n"/>
      <c r="L177" s="9" t="n"/>
      <c r="M177" s="9" t="n"/>
      <c r="N177" s="9" t="n"/>
      <c r="O177" s="9" t="n"/>
      <c r="P177" s="9" t="n"/>
      <c r="Q177" s="9" t="n"/>
      <c r="R177" s="9" t="n"/>
      <c r="S177" s="9" t="n"/>
      <c r="T177" s="9" t="n"/>
      <c r="U177" s="9" t="n"/>
      <c r="V177" s="9" t="n"/>
      <c r="W177" s="9" t="n"/>
      <c r="X177" s="9" t="n"/>
      <c r="Y177" s="9" t="n"/>
      <c r="Z177" s="9" t="n"/>
    </row>
    <row r="178" hidden="1" ht="15.75" customHeight="1" s="44">
      <c r="A178" s="12" t="n"/>
      <c r="B178" s="13" t="n"/>
      <c r="C178" s="13" t="n"/>
      <c r="D178" s="12" t="n"/>
      <c r="E178" s="12" t="n"/>
      <c r="F178" s="9" t="n"/>
      <c r="G178" s="9" t="n"/>
      <c r="H178" s="9" t="n"/>
      <c r="I178" s="9" t="n"/>
      <c r="J178" s="9" t="n"/>
      <c r="K178" s="9" t="n"/>
      <c r="L178" s="9" t="n"/>
      <c r="M178" s="9" t="n"/>
      <c r="N178" s="9" t="n"/>
      <c r="O178" s="9" t="n"/>
      <c r="P178" s="9" t="n"/>
      <c r="Q178" s="9" t="n"/>
      <c r="R178" s="9" t="n"/>
      <c r="S178" s="9" t="n"/>
      <c r="T178" s="9" t="n"/>
      <c r="U178" s="9" t="n"/>
      <c r="V178" s="9" t="n"/>
      <c r="W178" s="9" t="n"/>
      <c r="X178" s="9" t="n"/>
      <c r="Y178" s="9" t="n"/>
      <c r="Z178" s="9" t="n"/>
    </row>
    <row r="179" hidden="1" ht="15.75" customHeight="1" s="44">
      <c r="A179" s="12" t="n"/>
      <c r="B179" s="13" t="n"/>
      <c r="C179" s="13" t="n"/>
      <c r="D179" s="12" t="n"/>
      <c r="E179" s="12" t="n"/>
      <c r="F179" s="9" t="n"/>
      <c r="G179" s="9" t="n"/>
      <c r="H179" s="9" t="n"/>
      <c r="I179" s="9" t="n"/>
      <c r="J179" s="9" t="n"/>
      <c r="K179" s="9" t="n"/>
      <c r="L179" s="9" t="n"/>
      <c r="M179" s="9" t="n"/>
      <c r="N179" s="9" t="n"/>
      <c r="O179" s="9" t="n"/>
      <c r="P179" s="9" t="n"/>
      <c r="Q179" s="9" t="n"/>
      <c r="R179" s="9" t="n"/>
      <c r="S179" s="9" t="n"/>
      <c r="T179" s="9" t="n"/>
      <c r="U179" s="9" t="n"/>
      <c r="V179" s="9" t="n"/>
      <c r="W179" s="9" t="n"/>
      <c r="X179" s="9" t="n"/>
      <c r="Y179" s="9" t="n"/>
      <c r="Z179" s="9" t="n"/>
    </row>
    <row r="180" hidden="1" ht="15.75" customHeight="1" s="44">
      <c r="A180" s="12" t="n"/>
      <c r="B180" s="13" t="n"/>
      <c r="C180" s="13" t="n"/>
      <c r="D180" s="12" t="n"/>
      <c r="E180" s="12" t="n"/>
      <c r="F180" s="9" t="n"/>
      <c r="G180" s="9" t="n"/>
      <c r="H180" s="9" t="n"/>
      <c r="I180" s="9" t="n"/>
      <c r="J180" s="9" t="n"/>
      <c r="K180" s="9" t="n"/>
      <c r="L180" s="9" t="n"/>
      <c r="M180" s="9" t="n"/>
      <c r="N180" s="9" t="n"/>
      <c r="O180" s="9" t="n"/>
      <c r="P180" s="9" t="n"/>
      <c r="Q180" s="9" t="n"/>
      <c r="R180" s="9" t="n"/>
      <c r="S180" s="9" t="n"/>
      <c r="T180" s="9" t="n"/>
      <c r="U180" s="9" t="n"/>
      <c r="V180" s="9" t="n"/>
      <c r="W180" s="9" t="n"/>
      <c r="X180" s="9" t="n"/>
      <c r="Y180" s="9" t="n"/>
      <c r="Z180" s="9" t="n"/>
    </row>
    <row r="181" hidden="1" ht="15.75" customHeight="1" s="44">
      <c r="A181" s="12" t="n"/>
      <c r="B181" s="13" t="n"/>
      <c r="C181" s="13" t="n"/>
      <c r="D181" s="12" t="n"/>
      <c r="E181" s="12" t="n"/>
      <c r="F181" s="9" t="n"/>
      <c r="G181" s="9" t="n"/>
      <c r="H181" s="9" t="n"/>
      <c r="I181" s="9" t="n"/>
      <c r="J181" s="9" t="n"/>
      <c r="K181" s="9" t="n"/>
      <c r="L181" s="9" t="n"/>
      <c r="M181" s="9" t="n"/>
      <c r="N181" s="9" t="n"/>
      <c r="O181" s="9" t="n"/>
      <c r="P181" s="9" t="n"/>
      <c r="Q181" s="9" t="n"/>
      <c r="R181" s="9" t="n"/>
      <c r="S181" s="9" t="n"/>
      <c r="T181" s="9" t="n"/>
      <c r="U181" s="9" t="n"/>
      <c r="V181" s="9" t="n"/>
      <c r="W181" s="9" t="n"/>
      <c r="X181" s="9" t="n"/>
      <c r="Y181" s="9" t="n"/>
      <c r="Z181" s="9" t="n"/>
    </row>
    <row r="182" hidden="1" ht="15.75" customHeight="1" s="44">
      <c r="A182" s="12" t="n"/>
      <c r="B182" s="13" t="n"/>
      <c r="C182" s="13" t="n"/>
      <c r="D182" s="12" t="n"/>
      <c r="E182" s="12" t="n"/>
      <c r="F182" s="9" t="n"/>
      <c r="G182" s="9" t="n"/>
      <c r="H182" s="9" t="n"/>
      <c r="I182" s="9" t="n"/>
      <c r="J182" s="9" t="n"/>
      <c r="K182" s="9" t="n"/>
      <c r="L182" s="9" t="n"/>
      <c r="M182" s="9" t="n"/>
      <c r="N182" s="9" t="n"/>
      <c r="O182" s="9" t="n"/>
      <c r="P182" s="9" t="n"/>
      <c r="Q182" s="9" t="n"/>
      <c r="R182" s="9" t="n"/>
      <c r="S182" s="9" t="n"/>
      <c r="T182" s="9" t="n"/>
      <c r="U182" s="9" t="n"/>
      <c r="V182" s="9" t="n"/>
      <c r="W182" s="9" t="n"/>
      <c r="X182" s="9" t="n"/>
      <c r="Y182" s="9" t="n"/>
      <c r="Z182" s="9" t="n"/>
    </row>
    <row r="183" hidden="1" ht="15.75" customHeight="1" s="44">
      <c r="A183" s="12" t="n"/>
      <c r="B183" s="13" t="n"/>
      <c r="C183" s="13" t="n"/>
      <c r="D183" s="12" t="n"/>
      <c r="E183" s="12" t="n"/>
      <c r="F183" s="9" t="n"/>
      <c r="G183" s="9" t="n"/>
      <c r="H183" s="9" t="n"/>
      <c r="I183" s="9" t="n"/>
      <c r="J183" s="9" t="n"/>
      <c r="K183" s="9" t="n"/>
      <c r="L183" s="9" t="n"/>
      <c r="M183" s="9" t="n"/>
      <c r="N183" s="9" t="n"/>
      <c r="O183" s="9" t="n"/>
      <c r="P183" s="9" t="n"/>
      <c r="Q183" s="9" t="n"/>
      <c r="R183" s="9" t="n"/>
      <c r="S183" s="9" t="n"/>
      <c r="T183" s="9" t="n"/>
      <c r="U183" s="9" t="n"/>
      <c r="V183" s="9" t="n"/>
      <c r="W183" s="9" t="n"/>
      <c r="X183" s="9" t="n"/>
      <c r="Y183" s="9" t="n"/>
      <c r="Z183" s="9" t="n"/>
    </row>
    <row r="184" hidden="1" ht="15.75" customHeight="1" s="44">
      <c r="A184" s="12" t="n"/>
      <c r="B184" s="13" t="n"/>
      <c r="C184" s="13" t="n"/>
      <c r="D184" s="12" t="n"/>
      <c r="E184" s="12" t="n"/>
      <c r="F184" s="9" t="n"/>
      <c r="G184" s="9" t="n"/>
      <c r="H184" s="9" t="n"/>
      <c r="I184" s="9" t="n"/>
      <c r="J184" s="9" t="n"/>
      <c r="K184" s="9" t="n"/>
      <c r="L184" s="9" t="n"/>
      <c r="M184" s="9" t="n"/>
      <c r="N184" s="9" t="n"/>
      <c r="O184" s="9" t="n"/>
      <c r="P184" s="9" t="n"/>
      <c r="Q184" s="9" t="n"/>
      <c r="R184" s="9" t="n"/>
      <c r="S184" s="9" t="n"/>
      <c r="T184" s="9" t="n"/>
      <c r="U184" s="9" t="n"/>
      <c r="V184" s="9" t="n"/>
      <c r="W184" s="9" t="n"/>
      <c r="X184" s="9" t="n"/>
      <c r="Y184" s="9" t="n"/>
      <c r="Z184" s="9" t="n"/>
    </row>
    <row r="185" hidden="1" ht="15.75" customHeight="1" s="44">
      <c r="A185" s="12" t="n"/>
      <c r="B185" s="13" t="n"/>
      <c r="C185" s="13" t="n"/>
      <c r="D185" s="12" t="n"/>
      <c r="E185" s="12" t="n"/>
      <c r="F185" s="9" t="n"/>
      <c r="G185" s="9" t="n"/>
      <c r="H185" s="9" t="n"/>
      <c r="I185" s="9" t="n"/>
      <c r="J185" s="9" t="n"/>
      <c r="K185" s="9" t="n"/>
      <c r="L185" s="9" t="n"/>
      <c r="M185" s="9" t="n"/>
      <c r="N185" s="9" t="n"/>
      <c r="O185" s="9" t="n"/>
      <c r="P185" s="9" t="n"/>
      <c r="Q185" s="9" t="n"/>
      <c r="R185" s="9" t="n"/>
      <c r="S185" s="9" t="n"/>
      <c r="T185" s="9" t="n"/>
      <c r="U185" s="9" t="n"/>
      <c r="V185" s="9" t="n"/>
      <c r="W185" s="9" t="n"/>
      <c r="X185" s="9" t="n"/>
      <c r="Y185" s="9" t="n"/>
      <c r="Z185" s="9" t="n"/>
    </row>
    <row r="186" hidden="1" ht="15.75" customHeight="1" s="44">
      <c r="A186" s="12" t="n"/>
      <c r="B186" s="13" t="n"/>
      <c r="C186" s="13" t="n"/>
      <c r="D186" s="12" t="n"/>
      <c r="E186" s="12" t="n"/>
      <c r="F186" s="9" t="n"/>
      <c r="G186" s="9" t="n"/>
      <c r="H186" s="9" t="n"/>
      <c r="I186" s="9" t="n"/>
      <c r="J186" s="9" t="n"/>
      <c r="K186" s="9" t="n"/>
      <c r="L186" s="9" t="n"/>
      <c r="M186" s="9" t="n"/>
      <c r="N186" s="9" t="n"/>
      <c r="O186" s="9" t="n"/>
      <c r="P186" s="9" t="n"/>
      <c r="Q186" s="9" t="n"/>
      <c r="R186" s="9" t="n"/>
      <c r="S186" s="9" t="n"/>
      <c r="T186" s="9" t="n"/>
      <c r="U186" s="9" t="n"/>
      <c r="V186" s="9" t="n"/>
      <c r="W186" s="9" t="n"/>
      <c r="X186" s="9" t="n"/>
      <c r="Y186" s="9" t="n"/>
      <c r="Z186" s="9" t="n"/>
    </row>
    <row r="187" hidden="1" ht="15.75" customHeight="1" s="44">
      <c r="A187" s="12" t="n"/>
      <c r="B187" s="13" t="n"/>
      <c r="C187" s="13" t="n"/>
      <c r="D187" s="12" t="n"/>
      <c r="E187" s="12" t="n"/>
      <c r="F187" s="9" t="n"/>
      <c r="G187" s="9" t="n"/>
      <c r="H187" s="9" t="n"/>
      <c r="I187" s="9" t="n"/>
      <c r="J187" s="9" t="n"/>
      <c r="K187" s="9" t="n"/>
      <c r="L187" s="9" t="n"/>
      <c r="M187" s="9" t="n"/>
      <c r="N187" s="9" t="n"/>
      <c r="O187" s="9" t="n"/>
      <c r="P187" s="9" t="n"/>
      <c r="Q187" s="9" t="n"/>
      <c r="R187" s="9" t="n"/>
      <c r="S187" s="9" t="n"/>
      <c r="T187" s="9" t="n"/>
      <c r="U187" s="9" t="n"/>
      <c r="V187" s="9" t="n"/>
      <c r="W187" s="9" t="n"/>
      <c r="X187" s="9" t="n"/>
      <c r="Y187" s="9" t="n"/>
      <c r="Z187" s="9" t="n"/>
    </row>
    <row r="188" hidden="1" ht="15.75" customHeight="1" s="44">
      <c r="A188" s="12" t="n"/>
      <c r="B188" s="13" t="n"/>
      <c r="C188" s="13" t="n"/>
      <c r="D188" s="12" t="n"/>
      <c r="E188" s="12" t="n"/>
      <c r="F188" s="9" t="n"/>
      <c r="G188" s="9" t="n"/>
      <c r="H188" s="9" t="n"/>
      <c r="I188" s="9" t="n"/>
      <c r="J188" s="9" t="n"/>
      <c r="K188" s="9" t="n"/>
      <c r="L188" s="9" t="n"/>
      <c r="M188" s="9" t="n"/>
      <c r="N188" s="9" t="n"/>
      <c r="O188" s="9" t="n"/>
      <c r="P188" s="9" t="n"/>
      <c r="Q188" s="9" t="n"/>
      <c r="R188" s="9" t="n"/>
      <c r="S188" s="9" t="n"/>
      <c r="T188" s="9" t="n"/>
      <c r="U188" s="9" t="n"/>
      <c r="V188" s="9" t="n"/>
      <c r="W188" s="9" t="n"/>
      <c r="X188" s="9" t="n"/>
      <c r="Y188" s="9" t="n"/>
      <c r="Z188" s="9" t="n"/>
    </row>
    <row r="189" hidden="1" ht="15.75" customHeight="1" s="44">
      <c r="A189" s="12" t="n"/>
      <c r="B189" s="13" t="n"/>
      <c r="C189" s="13" t="n"/>
      <c r="D189" s="12" t="n"/>
      <c r="E189" s="12" t="n"/>
      <c r="F189" s="9" t="n"/>
      <c r="G189" s="9" t="n"/>
      <c r="H189" s="9" t="n"/>
      <c r="I189" s="9" t="n"/>
      <c r="J189" s="9" t="n"/>
      <c r="K189" s="9" t="n"/>
      <c r="L189" s="9" t="n"/>
      <c r="M189" s="9" t="n"/>
      <c r="N189" s="9" t="n"/>
      <c r="O189" s="9" t="n"/>
      <c r="P189" s="9" t="n"/>
      <c r="Q189" s="9" t="n"/>
      <c r="R189" s="9" t="n"/>
      <c r="S189" s="9" t="n"/>
      <c r="T189" s="9" t="n"/>
      <c r="U189" s="9" t="n"/>
      <c r="V189" s="9" t="n"/>
      <c r="W189" s="9" t="n"/>
      <c r="X189" s="9" t="n"/>
      <c r="Y189" s="9" t="n"/>
      <c r="Z189" s="9" t="n"/>
    </row>
    <row r="190" hidden="1" ht="15.75" customHeight="1" s="44">
      <c r="A190" s="12" t="n"/>
      <c r="B190" s="13" t="n"/>
      <c r="C190" s="13" t="n"/>
      <c r="D190" s="12" t="n"/>
      <c r="E190" s="12" t="n"/>
      <c r="F190" s="9" t="n"/>
      <c r="G190" s="9" t="n"/>
      <c r="H190" s="9" t="n"/>
      <c r="I190" s="9" t="n"/>
      <c r="J190" s="9" t="n"/>
      <c r="K190" s="9" t="n"/>
      <c r="L190" s="9" t="n"/>
      <c r="M190" s="9" t="n"/>
      <c r="N190" s="9" t="n"/>
      <c r="O190" s="9" t="n"/>
      <c r="P190" s="9" t="n"/>
      <c r="Q190" s="9" t="n"/>
      <c r="R190" s="9" t="n"/>
      <c r="S190" s="9" t="n"/>
      <c r="T190" s="9" t="n"/>
      <c r="U190" s="9" t="n"/>
      <c r="V190" s="9" t="n"/>
      <c r="W190" s="9" t="n"/>
      <c r="X190" s="9" t="n"/>
      <c r="Y190" s="9" t="n"/>
      <c r="Z190" s="9" t="n"/>
    </row>
    <row r="191" hidden="1" ht="15.75" customHeight="1" s="44">
      <c r="A191" s="12" t="n"/>
      <c r="B191" s="13" t="n"/>
      <c r="C191" s="13" t="n"/>
      <c r="D191" s="12" t="n"/>
      <c r="E191" s="12" t="n"/>
      <c r="F191" s="9" t="n"/>
      <c r="G191" s="9" t="n"/>
      <c r="H191" s="9" t="n"/>
      <c r="I191" s="9" t="n"/>
      <c r="J191" s="9" t="n"/>
      <c r="K191" s="9" t="n"/>
      <c r="L191" s="9" t="n"/>
      <c r="M191" s="9" t="n"/>
      <c r="N191" s="9" t="n"/>
      <c r="O191" s="9" t="n"/>
      <c r="P191" s="9" t="n"/>
      <c r="Q191" s="9" t="n"/>
      <c r="R191" s="9" t="n"/>
      <c r="S191" s="9" t="n"/>
      <c r="T191" s="9" t="n"/>
      <c r="U191" s="9" t="n"/>
      <c r="V191" s="9" t="n"/>
      <c r="W191" s="9" t="n"/>
      <c r="X191" s="9" t="n"/>
      <c r="Y191" s="9" t="n"/>
      <c r="Z191" s="9" t="n"/>
    </row>
    <row r="192" hidden="1" ht="15.75" customHeight="1" s="44">
      <c r="A192" s="12" t="n"/>
      <c r="B192" s="13" t="n"/>
      <c r="C192" s="13" t="n"/>
      <c r="D192" s="12" t="n"/>
      <c r="E192" s="12" t="n"/>
      <c r="F192" s="9" t="n"/>
      <c r="G192" s="9" t="n"/>
      <c r="H192" s="9" t="n"/>
      <c r="I192" s="9" t="n"/>
      <c r="J192" s="9" t="n"/>
      <c r="K192" s="9" t="n"/>
      <c r="L192" s="9" t="n"/>
      <c r="M192" s="9" t="n"/>
      <c r="N192" s="9" t="n"/>
      <c r="O192" s="9" t="n"/>
      <c r="P192" s="9" t="n"/>
      <c r="Q192" s="9" t="n"/>
      <c r="R192" s="9" t="n"/>
      <c r="S192" s="9" t="n"/>
      <c r="T192" s="9" t="n"/>
      <c r="U192" s="9" t="n"/>
      <c r="V192" s="9" t="n"/>
      <c r="W192" s="9" t="n"/>
      <c r="X192" s="9" t="n"/>
      <c r="Y192" s="9" t="n"/>
      <c r="Z192" s="9" t="n"/>
    </row>
    <row r="193" hidden="1" ht="15.75" customHeight="1" s="44">
      <c r="A193" s="12" t="n"/>
      <c r="B193" s="13" t="n"/>
      <c r="C193" s="13" t="n"/>
      <c r="D193" s="12" t="n"/>
      <c r="E193" s="12" t="n"/>
      <c r="F193" s="9" t="n"/>
      <c r="G193" s="9" t="n"/>
      <c r="H193" s="9" t="n"/>
      <c r="I193" s="9" t="n"/>
      <c r="J193" s="9" t="n"/>
      <c r="K193" s="9" t="n"/>
      <c r="L193" s="9" t="n"/>
      <c r="M193" s="9" t="n"/>
      <c r="N193" s="9" t="n"/>
      <c r="O193" s="9" t="n"/>
      <c r="P193" s="9" t="n"/>
      <c r="Q193" s="9" t="n"/>
      <c r="R193" s="9" t="n"/>
      <c r="S193" s="9" t="n"/>
      <c r="T193" s="9" t="n"/>
      <c r="U193" s="9" t="n"/>
      <c r="V193" s="9" t="n"/>
      <c r="W193" s="9" t="n"/>
      <c r="X193" s="9" t="n"/>
      <c r="Y193" s="9" t="n"/>
      <c r="Z193" s="9" t="n"/>
    </row>
    <row r="194" hidden="1" ht="15.75" customHeight="1" s="44">
      <c r="A194" s="12" t="n"/>
      <c r="B194" s="13" t="n"/>
      <c r="C194" s="13" t="n"/>
      <c r="D194" s="12" t="n"/>
      <c r="E194" s="12" t="n"/>
      <c r="F194" s="9" t="n"/>
      <c r="G194" s="9" t="n"/>
      <c r="H194" s="9" t="n"/>
      <c r="I194" s="9" t="n"/>
      <c r="J194" s="9" t="n"/>
      <c r="K194" s="9" t="n"/>
      <c r="L194" s="9" t="n"/>
      <c r="M194" s="9" t="n"/>
      <c r="N194" s="9" t="n"/>
      <c r="O194" s="9" t="n"/>
      <c r="P194" s="9" t="n"/>
      <c r="Q194" s="9" t="n"/>
      <c r="R194" s="9" t="n"/>
      <c r="S194" s="9" t="n"/>
      <c r="T194" s="9" t="n"/>
      <c r="U194" s="9" t="n"/>
      <c r="V194" s="9" t="n"/>
      <c r="W194" s="9" t="n"/>
      <c r="X194" s="9" t="n"/>
      <c r="Y194" s="9" t="n"/>
      <c r="Z194" s="9" t="n"/>
    </row>
    <row r="195" hidden="1" ht="15.75" customHeight="1" s="44">
      <c r="A195" s="12" t="n"/>
      <c r="B195" s="13" t="n"/>
      <c r="C195" s="13" t="n"/>
      <c r="D195" s="12" t="n"/>
      <c r="E195" s="12" t="n"/>
      <c r="F195" s="9" t="n"/>
      <c r="G195" s="9" t="n"/>
      <c r="H195" s="9" t="n"/>
      <c r="I195" s="9" t="n"/>
      <c r="J195" s="9" t="n"/>
      <c r="K195" s="9" t="n"/>
      <c r="L195" s="9" t="n"/>
      <c r="M195" s="9" t="n"/>
      <c r="N195" s="9" t="n"/>
      <c r="O195" s="9" t="n"/>
      <c r="P195" s="9" t="n"/>
      <c r="Q195" s="9" t="n"/>
      <c r="R195" s="9" t="n"/>
      <c r="S195" s="9" t="n"/>
      <c r="T195" s="9" t="n"/>
      <c r="U195" s="9" t="n"/>
      <c r="V195" s="9" t="n"/>
      <c r="W195" s="9" t="n"/>
      <c r="X195" s="9" t="n"/>
      <c r="Y195" s="9" t="n"/>
      <c r="Z195" s="9" t="n"/>
    </row>
    <row r="196" hidden="1" ht="15.75" customHeight="1" s="44">
      <c r="A196" s="12" t="n"/>
      <c r="B196" s="13" t="n"/>
      <c r="C196" s="13" t="n"/>
      <c r="D196" s="12" t="n"/>
      <c r="E196" s="12" t="n"/>
      <c r="F196" s="9" t="n"/>
      <c r="G196" s="9" t="n"/>
      <c r="H196" s="9" t="n"/>
      <c r="I196" s="9" t="n"/>
      <c r="J196" s="9" t="n"/>
      <c r="K196" s="9" t="n"/>
      <c r="L196" s="9" t="n"/>
      <c r="M196" s="9" t="n"/>
      <c r="N196" s="9" t="n"/>
      <c r="O196" s="9" t="n"/>
      <c r="P196" s="9" t="n"/>
      <c r="Q196" s="9" t="n"/>
      <c r="R196" s="9" t="n"/>
      <c r="S196" s="9" t="n"/>
      <c r="T196" s="9" t="n"/>
      <c r="U196" s="9" t="n"/>
      <c r="V196" s="9" t="n"/>
      <c r="W196" s="9" t="n"/>
      <c r="X196" s="9" t="n"/>
      <c r="Y196" s="9" t="n"/>
      <c r="Z196" s="9" t="n"/>
    </row>
    <row r="197" hidden="1" ht="15.75" customHeight="1" s="44">
      <c r="A197" s="12" t="n"/>
      <c r="B197" s="13" t="n"/>
      <c r="C197" s="13" t="n"/>
      <c r="D197" s="12" t="n"/>
      <c r="E197" s="12" t="n"/>
      <c r="F197" s="9" t="n"/>
      <c r="G197" s="9" t="n"/>
      <c r="H197" s="9" t="n"/>
      <c r="I197" s="9" t="n"/>
      <c r="J197" s="9" t="n"/>
      <c r="K197" s="9" t="n"/>
      <c r="L197" s="9" t="n"/>
      <c r="M197" s="9" t="n"/>
      <c r="N197" s="9" t="n"/>
      <c r="O197" s="9" t="n"/>
      <c r="P197" s="9" t="n"/>
      <c r="Q197" s="9" t="n"/>
      <c r="R197" s="9" t="n"/>
      <c r="S197" s="9" t="n"/>
      <c r="T197" s="9" t="n"/>
      <c r="U197" s="9" t="n"/>
      <c r="V197" s="9" t="n"/>
      <c r="W197" s="9" t="n"/>
      <c r="X197" s="9" t="n"/>
      <c r="Y197" s="9" t="n"/>
      <c r="Z197" s="9" t="n"/>
    </row>
    <row r="198" hidden="1" ht="15.75" customHeight="1" s="44">
      <c r="A198" s="12" t="n"/>
      <c r="B198" s="13" t="n"/>
      <c r="C198" s="13" t="n"/>
      <c r="D198" s="12" t="n"/>
      <c r="E198" s="12" t="n"/>
      <c r="F198" s="9" t="n"/>
      <c r="G198" s="9" t="n"/>
      <c r="H198" s="9" t="n"/>
      <c r="I198" s="9" t="n"/>
      <c r="J198" s="9" t="n"/>
      <c r="K198" s="9" t="n"/>
      <c r="L198" s="9" t="n"/>
      <c r="M198" s="9" t="n"/>
      <c r="N198" s="9" t="n"/>
      <c r="O198" s="9" t="n"/>
      <c r="P198" s="9" t="n"/>
      <c r="Q198" s="9" t="n"/>
      <c r="R198" s="9" t="n"/>
      <c r="S198" s="9" t="n"/>
      <c r="T198" s="9" t="n"/>
      <c r="U198" s="9" t="n"/>
      <c r="V198" s="9" t="n"/>
      <c r="W198" s="9" t="n"/>
      <c r="X198" s="9" t="n"/>
      <c r="Y198" s="9" t="n"/>
      <c r="Z198" s="9" t="n"/>
    </row>
    <row r="199" hidden="1" ht="15.75" customHeight="1" s="44">
      <c r="A199" s="12" t="n"/>
      <c r="B199" s="13" t="n"/>
      <c r="C199" s="13" t="n"/>
      <c r="D199" s="12" t="n"/>
      <c r="E199" s="12" t="n"/>
      <c r="F199" s="9" t="n"/>
      <c r="G199" s="9" t="n"/>
      <c r="H199" s="9" t="n"/>
      <c r="I199" s="9" t="n"/>
      <c r="J199" s="9" t="n"/>
      <c r="K199" s="9" t="n"/>
      <c r="L199" s="9" t="n"/>
      <c r="M199" s="9" t="n"/>
      <c r="N199" s="9" t="n"/>
      <c r="O199" s="9" t="n"/>
      <c r="P199" s="9" t="n"/>
      <c r="Q199" s="9" t="n"/>
      <c r="R199" s="9" t="n"/>
      <c r="S199" s="9" t="n"/>
      <c r="T199" s="9" t="n"/>
      <c r="U199" s="9" t="n"/>
      <c r="V199" s="9" t="n"/>
      <c r="W199" s="9" t="n"/>
      <c r="X199" s="9" t="n"/>
      <c r="Y199" s="9" t="n"/>
      <c r="Z199" s="9" t="n"/>
    </row>
    <row r="200" hidden="1" ht="15.75" customHeight="1" s="44">
      <c r="A200" s="12" t="n"/>
      <c r="B200" s="13" t="n"/>
      <c r="C200" s="13" t="n"/>
      <c r="D200" s="12" t="n"/>
      <c r="E200" s="12" t="n"/>
      <c r="F200" s="9" t="n"/>
      <c r="G200" s="9" t="n"/>
      <c r="H200" s="9" t="n"/>
      <c r="I200" s="9" t="n"/>
      <c r="J200" s="9" t="n"/>
      <c r="K200" s="9" t="n"/>
      <c r="L200" s="9" t="n"/>
      <c r="M200" s="9" t="n"/>
      <c r="N200" s="9" t="n"/>
      <c r="O200" s="9" t="n"/>
      <c r="P200" s="9" t="n"/>
      <c r="Q200" s="9" t="n"/>
      <c r="R200" s="9" t="n"/>
      <c r="S200" s="9" t="n"/>
      <c r="T200" s="9" t="n"/>
      <c r="U200" s="9" t="n"/>
      <c r="V200" s="9" t="n"/>
      <c r="W200" s="9" t="n"/>
      <c r="X200" s="9" t="n"/>
      <c r="Y200" s="9" t="n"/>
      <c r="Z200" s="9" t="n"/>
    </row>
    <row r="201" hidden="1" ht="15.75" customHeight="1" s="44">
      <c r="A201" s="12" t="n"/>
      <c r="B201" s="13" t="n"/>
      <c r="C201" s="13" t="n"/>
      <c r="D201" s="12" t="n"/>
      <c r="E201" s="12" t="n"/>
      <c r="F201" s="9" t="n"/>
      <c r="G201" s="9" t="n"/>
      <c r="H201" s="9" t="n"/>
      <c r="I201" s="9" t="n"/>
      <c r="J201" s="9" t="n"/>
      <c r="K201" s="9" t="n"/>
      <c r="L201" s="9" t="n"/>
      <c r="M201" s="9" t="n"/>
      <c r="N201" s="9" t="n"/>
      <c r="O201" s="9" t="n"/>
      <c r="P201" s="9" t="n"/>
      <c r="Q201" s="9" t="n"/>
      <c r="R201" s="9" t="n"/>
      <c r="S201" s="9" t="n"/>
      <c r="T201" s="9" t="n"/>
      <c r="U201" s="9" t="n"/>
      <c r="V201" s="9" t="n"/>
      <c r="W201" s="9" t="n"/>
      <c r="X201" s="9" t="n"/>
      <c r="Y201" s="9" t="n"/>
      <c r="Z201" s="9" t="n"/>
    </row>
    <row r="202" hidden="1" ht="15.75" customHeight="1" s="44">
      <c r="A202" s="12" t="n"/>
      <c r="B202" s="13" t="n"/>
      <c r="C202" s="13" t="n"/>
      <c r="D202" s="12" t="n"/>
      <c r="E202" s="12" t="n"/>
      <c r="F202" s="9" t="n"/>
      <c r="G202" s="9" t="n"/>
      <c r="H202" s="9" t="n"/>
      <c r="I202" s="9" t="n"/>
      <c r="J202" s="9" t="n"/>
      <c r="K202" s="9" t="n"/>
      <c r="L202" s="9" t="n"/>
      <c r="M202" s="9" t="n"/>
      <c r="N202" s="9" t="n"/>
      <c r="O202" s="9" t="n"/>
      <c r="P202" s="9" t="n"/>
      <c r="Q202" s="9" t="n"/>
      <c r="R202" s="9" t="n"/>
      <c r="S202" s="9" t="n"/>
      <c r="T202" s="9" t="n"/>
      <c r="U202" s="9" t="n"/>
      <c r="V202" s="9" t="n"/>
      <c r="W202" s="9" t="n"/>
      <c r="X202" s="9" t="n"/>
      <c r="Y202" s="9" t="n"/>
      <c r="Z202" s="9" t="n"/>
    </row>
    <row r="203" hidden="1" ht="15.75" customHeight="1" s="44">
      <c r="A203" s="12" t="n"/>
      <c r="B203" s="13" t="n"/>
      <c r="C203" s="13" t="n"/>
      <c r="D203" s="12" t="n"/>
      <c r="E203" s="12" t="n"/>
      <c r="F203" s="9" t="n"/>
      <c r="G203" s="9" t="n"/>
      <c r="H203" s="9" t="n"/>
      <c r="I203" s="9" t="n"/>
      <c r="J203" s="9" t="n"/>
      <c r="K203" s="9" t="n"/>
      <c r="L203" s="9" t="n"/>
      <c r="M203" s="9" t="n"/>
      <c r="N203" s="9" t="n"/>
      <c r="O203" s="9" t="n"/>
      <c r="P203" s="9" t="n"/>
      <c r="Q203" s="9" t="n"/>
      <c r="R203" s="9" t="n"/>
      <c r="S203" s="9" t="n"/>
      <c r="T203" s="9" t="n"/>
      <c r="U203" s="9" t="n"/>
      <c r="V203" s="9" t="n"/>
      <c r="W203" s="9" t="n"/>
      <c r="X203" s="9" t="n"/>
      <c r="Y203" s="9" t="n"/>
      <c r="Z203" s="9" t="n"/>
    </row>
    <row r="204" hidden="1" ht="15.75" customHeight="1" s="44">
      <c r="A204" s="12" t="n"/>
      <c r="B204" s="13" t="n"/>
      <c r="C204" s="13" t="n"/>
      <c r="D204" s="12" t="n"/>
      <c r="E204" s="12" t="n"/>
      <c r="F204" s="9" t="n"/>
      <c r="G204" s="9" t="n"/>
      <c r="H204" s="9" t="n"/>
      <c r="I204" s="9" t="n"/>
      <c r="J204" s="9" t="n"/>
      <c r="K204" s="9" t="n"/>
      <c r="L204" s="9" t="n"/>
      <c r="M204" s="9" t="n"/>
      <c r="N204" s="9" t="n"/>
      <c r="O204" s="9" t="n"/>
      <c r="P204" s="9" t="n"/>
      <c r="Q204" s="9" t="n"/>
      <c r="R204" s="9" t="n"/>
      <c r="S204" s="9" t="n"/>
      <c r="T204" s="9" t="n"/>
      <c r="U204" s="9" t="n"/>
      <c r="V204" s="9" t="n"/>
      <c r="W204" s="9" t="n"/>
      <c r="X204" s="9" t="n"/>
      <c r="Y204" s="9" t="n"/>
      <c r="Z204" s="9" t="n"/>
    </row>
    <row r="205" hidden="1" ht="15.75" customHeight="1" s="44">
      <c r="A205" s="12" t="n"/>
      <c r="B205" s="13" t="n"/>
      <c r="C205" s="13" t="n"/>
      <c r="D205" s="12" t="n"/>
      <c r="E205" s="12" t="n"/>
      <c r="F205" s="9" t="n"/>
      <c r="G205" s="9" t="n"/>
      <c r="H205" s="9" t="n"/>
      <c r="I205" s="9" t="n"/>
      <c r="J205" s="9" t="n"/>
      <c r="K205" s="9" t="n"/>
      <c r="L205" s="9" t="n"/>
      <c r="M205" s="9" t="n"/>
      <c r="N205" s="9" t="n"/>
      <c r="O205" s="9" t="n"/>
      <c r="P205" s="9" t="n"/>
      <c r="Q205" s="9" t="n"/>
      <c r="R205" s="9" t="n"/>
      <c r="S205" s="9" t="n"/>
      <c r="T205" s="9" t="n"/>
      <c r="U205" s="9" t="n"/>
      <c r="V205" s="9" t="n"/>
      <c r="W205" s="9" t="n"/>
      <c r="X205" s="9" t="n"/>
      <c r="Y205" s="9" t="n"/>
      <c r="Z205" s="9" t="n"/>
    </row>
    <row r="206" hidden="1" ht="15.75" customHeight="1" s="44">
      <c r="A206" s="12" t="n"/>
      <c r="B206" s="13" t="n"/>
      <c r="C206" s="13" t="n"/>
      <c r="D206" s="12" t="n"/>
      <c r="E206" s="12" t="n"/>
      <c r="F206" s="9" t="n"/>
      <c r="G206" s="9" t="n"/>
      <c r="H206" s="9" t="n"/>
      <c r="I206" s="9" t="n"/>
      <c r="J206" s="9" t="n"/>
      <c r="K206" s="9" t="n"/>
      <c r="L206" s="9" t="n"/>
      <c r="M206" s="9" t="n"/>
      <c r="N206" s="9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9" t="n"/>
    </row>
    <row r="207" hidden="1" ht="15.75" customHeight="1" s="44">
      <c r="A207" s="12" t="n"/>
      <c r="B207" s="13" t="n"/>
      <c r="C207" s="13" t="n"/>
      <c r="D207" s="12" t="n"/>
      <c r="E207" s="12" t="n"/>
      <c r="F207" s="9" t="n"/>
      <c r="G207" s="9" t="n"/>
      <c r="H207" s="9" t="n"/>
      <c r="I207" s="9" t="n"/>
      <c r="J207" s="9" t="n"/>
      <c r="K207" s="9" t="n"/>
      <c r="L207" s="9" t="n"/>
      <c r="M207" s="9" t="n"/>
      <c r="N207" s="9" t="n"/>
      <c r="O207" s="9" t="n"/>
      <c r="P207" s="9" t="n"/>
      <c r="Q207" s="9" t="n"/>
      <c r="R207" s="9" t="n"/>
      <c r="S207" s="9" t="n"/>
      <c r="T207" s="9" t="n"/>
      <c r="U207" s="9" t="n"/>
      <c r="V207" s="9" t="n"/>
      <c r="W207" s="9" t="n"/>
      <c r="X207" s="9" t="n"/>
      <c r="Y207" s="9" t="n"/>
      <c r="Z207" s="9" t="n"/>
    </row>
    <row r="208" hidden="1" ht="15.75" customHeight="1" s="44">
      <c r="A208" s="12" t="n"/>
      <c r="B208" s="13" t="n"/>
      <c r="C208" s="13" t="n"/>
      <c r="D208" s="12" t="n"/>
      <c r="E208" s="12" t="n"/>
      <c r="F208" s="9" t="n"/>
      <c r="G208" s="9" t="n"/>
      <c r="H208" s="9" t="n"/>
      <c r="I208" s="9" t="n"/>
      <c r="J208" s="9" t="n"/>
      <c r="K208" s="9" t="n"/>
      <c r="L208" s="9" t="n"/>
      <c r="M208" s="9" t="n"/>
      <c r="N208" s="9" t="n"/>
      <c r="O208" s="9" t="n"/>
      <c r="P208" s="9" t="n"/>
      <c r="Q208" s="9" t="n"/>
      <c r="R208" s="9" t="n"/>
      <c r="S208" s="9" t="n"/>
      <c r="T208" s="9" t="n"/>
      <c r="U208" s="9" t="n"/>
      <c r="V208" s="9" t="n"/>
      <c r="W208" s="9" t="n"/>
      <c r="X208" s="9" t="n"/>
      <c r="Y208" s="9" t="n"/>
      <c r="Z208" s="9" t="n"/>
    </row>
    <row r="209" hidden="1" ht="15.75" customHeight="1" s="44">
      <c r="A209" s="12" t="n"/>
      <c r="B209" s="13" t="n"/>
      <c r="C209" s="13" t="n"/>
      <c r="D209" s="12" t="n"/>
      <c r="E209" s="12" t="n"/>
      <c r="F209" s="9" t="n"/>
      <c r="G209" s="9" t="n"/>
      <c r="H209" s="9" t="n"/>
      <c r="I209" s="9" t="n"/>
      <c r="J209" s="9" t="n"/>
      <c r="K209" s="9" t="n"/>
      <c r="L209" s="9" t="n"/>
      <c r="M209" s="9" t="n"/>
      <c r="N209" s="9" t="n"/>
      <c r="O209" s="9" t="n"/>
      <c r="P209" s="9" t="n"/>
      <c r="Q209" s="9" t="n"/>
      <c r="R209" s="9" t="n"/>
      <c r="S209" s="9" t="n"/>
      <c r="T209" s="9" t="n"/>
      <c r="U209" s="9" t="n"/>
      <c r="V209" s="9" t="n"/>
      <c r="W209" s="9" t="n"/>
      <c r="X209" s="9" t="n"/>
      <c r="Y209" s="9" t="n"/>
      <c r="Z209" s="9" t="n"/>
    </row>
    <row r="210" hidden="1" ht="15.75" customHeight="1" s="44">
      <c r="A210" s="12" t="n"/>
      <c r="B210" s="13" t="n"/>
      <c r="C210" s="13" t="n"/>
      <c r="D210" s="12" t="n"/>
      <c r="E210" s="12" t="n"/>
      <c r="F210" s="9" t="n"/>
      <c r="G210" s="9" t="n"/>
      <c r="H210" s="9" t="n"/>
      <c r="I210" s="9" t="n"/>
      <c r="J210" s="9" t="n"/>
      <c r="K210" s="9" t="n"/>
      <c r="L210" s="9" t="n"/>
      <c r="M210" s="9" t="n"/>
      <c r="N210" s="9" t="n"/>
      <c r="O210" s="9" t="n"/>
      <c r="P210" s="9" t="n"/>
      <c r="Q210" s="9" t="n"/>
      <c r="R210" s="9" t="n"/>
      <c r="S210" s="9" t="n"/>
      <c r="T210" s="9" t="n"/>
      <c r="U210" s="9" t="n"/>
      <c r="V210" s="9" t="n"/>
      <c r="W210" s="9" t="n"/>
      <c r="X210" s="9" t="n"/>
      <c r="Y210" s="9" t="n"/>
      <c r="Z210" s="9" t="n"/>
    </row>
    <row r="211" hidden="1" ht="15.75" customHeight="1" s="44">
      <c r="A211" s="12" t="n"/>
      <c r="B211" s="13" t="n"/>
      <c r="C211" s="13" t="n"/>
      <c r="D211" s="12" t="n"/>
      <c r="E211" s="12" t="n"/>
      <c r="F211" s="9" t="n"/>
      <c r="G211" s="9" t="n"/>
      <c r="H211" s="9" t="n"/>
      <c r="I211" s="9" t="n"/>
      <c r="J211" s="9" t="n"/>
      <c r="K211" s="9" t="n"/>
      <c r="L211" s="9" t="n"/>
      <c r="M211" s="9" t="n"/>
      <c r="N211" s="9" t="n"/>
      <c r="O211" s="9" t="n"/>
      <c r="P211" s="9" t="n"/>
      <c r="Q211" s="9" t="n"/>
      <c r="R211" s="9" t="n"/>
      <c r="S211" s="9" t="n"/>
      <c r="T211" s="9" t="n"/>
      <c r="U211" s="9" t="n"/>
      <c r="V211" s="9" t="n"/>
      <c r="W211" s="9" t="n"/>
      <c r="X211" s="9" t="n"/>
      <c r="Y211" s="9" t="n"/>
      <c r="Z211" s="9" t="n"/>
    </row>
    <row r="212" hidden="1" ht="15.75" customHeight="1" s="44">
      <c r="A212" s="12" t="n"/>
      <c r="B212" s="13" t="n"/>
      <c r="C212" s="13" t="n"/>
      <c r="D212" s="12" t="n"/>
      <c r="E212" s="12" t="n"/>
      <c r="F212" s="9" t="n"/>
      <c r="G212" s="9" t="n"/>
      <c r="H212" s="9" t="n"/>
      <c r="I212" s="9" t="n"/>
      <c r="J212" s="9" t="n"/>
      <c r="K212" s="9" t="n"/>
      <c r="L212" s="9" t="n"/>
      <c r="M212" s="9" t="n"/>
      <c r="N212" s="9" t="n"/>
      <c r="O212" s="9" t="n"/>
      <c r="P212" s="9" t="n"/>
      <c r="Q212" s="9" t="n"/>
      <c r="R212" s="9" t="n"/>
      <c r="S212" s="9" t="n"/>
      <c r="T212" s="9" t="n"/>
      <c r="U212" s="9" t="n"/>
      <c r="V212" s="9" t="n"/>
      <c r="W212" s="9" t="n"/>
      <c r="X212" s="9" t="n"/>
      <c r="Y212" s="9" t="n"/>
      <c r="Z212" s="9" t="n"/>
    </row>
    <row r="213" hidden="1" ht="15.75" customHeight="1" s="44">
      <c r="A213" s="12" t="n"/>
      <c r="B213" s="13" t="n"/>
      <c r="C213" s="13" t="n"/>
      <c r="D213" s="12" t="n"/>
      <c r="E213" s="12" t="n"/>
      <c r="F213" s="9" t="n"/>
      <c r="G213" s="9" t="n"/>
      <c r="H213" s="9" t="n"/>
      <c r="I213" s="9" t="n"/>
      <c r="J213" s="9" t="n"/>
      <c r="K213" s="9" t="n"/>
      <c r="L213" s="9" t="n"/>
      <c r="M213" s="9" t="n"/>
      <c r="N213" s="9" t="n"/>
      <c r="O213" s="9" t="n"/>
      <c r="P213" s="9" t="n"/>
      <c r="Q213" s="9" t="n"/>
      <c r="R213" s="9" t="n"/>
      <c r="S213" s="9" t="n"/>
      <c r="T213" s="9" t="n"/>
      <c r="U213" s="9" t="n"/>
      <c r="V213" s="9" t="n"/>
      <c r="W213" s="9" t="n"/>
      <c r="X213" s="9" t="n"/>
      <c r="Y213" s="9" t="n"/>
      <c r="Z213" s="9" t="n"/>
    </row>
    <row r="214" hidden="1" ht="15.75" customHeight="1" s="44">
      <c r="A214" s="12" t="n"/>
      <c r="B214" s="13" t="n"/>
      <c r="C214" s="13" t="n"/>
      <c r="D214" s="12" t="n"/>
      <c r="E214" s="12" t="n"/>
      <c r="F214" s="9" t="n"/>
      <c r="G214" s="9" t="n"/>
      <c r="H214" s="9" t="n"/>
      <c r="I214" s="9" t="n"/>
      <c r="J214" s="9" t="n"/>
      <c r="K214" s="9" t="n"/>
      <c r="L214" s="9" t="n"/>
      <c r="M214" s="9" t="n"/>
      <c r="N214" s="9" t="n"/>
      <c r="O214" s="9" t="n"/>
      <c r="P214" s="9" t="n"/>
      <c r="Q214" s="9" t="n"/>
      <c r="R214" s="9" t="n"/>
      <c r="S214" s="9" t="n"/>
      <c r="T214" s="9" t="n"/>
      <c r="U214" s="9" t="n"/>
      <c r="V214" s="9" t="n"/>
      <c r="W214" s="9" t="n"/>
      <c r="X214" s="9" t="n"/>
      <c r="Y214" s="9" t="n"/>
      <c r="Z214" s="9" t="n"/>
    </row>
    <row r="215" hidden="1" ht="15.75" customHeight="1" s="44">
      <c r="A215" s="12" t="n"/>
      <c r="B215" s="13" t="n"/>
      <c r="C215" s="13" t="n"/>
      <c r="D215" s="12" t="n"/>
      <c r="E215" s="12" t="n"/>
      <c r="F215" s="9" t="n"/>
      <c r="G215" s="9" t="n"/>
      <c r="H215" s="9" t="n"/>
      <c r="I215" s="9" t="n"/>
      <c r="J215" s="9" t="n"/>
      <c r="K215" s="9" t="n"/>
      <c r="L215" s="9" t="n"/>
      <c r="M215" s="9" t="n"/>
      <c r="N215" s="9" t="n"/>
      <c r="O215" s="9" t="n"/>
      <c r="P215" s="9" t="n"/>
      <c r="Q215" s="9" t="n"/>
      <c r="R215" s="9" t="n"/>
      <c r="S215" s="9" t="n"/>
      <c r="T215" s="9" t="n"/>
      <c r="U215" s="9" t="n"/>
      <c r="V215" s="9" t="n"/>
      <c r="W215" s="9" t="n"/>
      <c r="X215" s="9" t="n"/>
      <c r="Y215" s="9" t="n"/>
      <c r="Z215" s="9" t="n"/>
    </row>
    <row r="216" hidden="1" ht="15.75" customHeight="1" s="44">
      <c r="A216" s="12" t="n"/>
      <c r="B216" s="13" t="n"/>
      <c r="C216" s="13" t="n"/>
      <c r="D216" s="12" t="n"/>
      <c r="E216" s="12" t="n"/>
      <c r="F216" s="9" t="n"/>
      <c r="G216" s="9" t="n"/>
      <c r="H216" s="9" t="n"/>
      <c r="I216" s="9" t="n"/>
      <c r="J216" s="9" t="n"/>
      <c r="K216" s="9" t="n"/>
      <c r="L216" s="9" t="n"/>
      <c r="M216" s="9" t="n"/>
      <c r="N216" s="9" t="n"/>
      <c r="O216" s="9" t="n"/>
      <c r="P216" s="9" t="n"/>
      <c r="Q216" s="9" t="n"/>
      <c r="R216" s="9" t="n"/>
      <c r="S216" s="9" t="n"/>
      <c r="T216" s="9" t="n"/>
      <c r="U216" s="9" t="n"/>
      <c r="V216" s="9" t="n"/>
      <c r="W216" s="9" t="n"/>
      <c r="X216" s="9" t="n"/>
      <c r="Y216" s="9" t="n"/>
      <c r="Z216" s="9" t="n"/>
    </row>
    <row r="217" hidden="1" ht="15.75" customHeight="1" s="44">
      <c r="A217" s="12" t="n"/>
      <c r="B217" s="13" t="n"/>
      <c r="C217" s="13" t="n"/>
      <c r="D217" s="12" t="n"/>
      <c r="E217" s="12" t="n"/>
      <c r="F217" s="9" t="n"/>
      <c r="G217" s="9" t="n"/>
      <c r="H217" s="9" t="n"/>
      <c r="I217" s="9" t="n"/>
      <c r="J217" s="9" t="n"/>
      <c r="K217" s="9" t="n"/>
      <c r="L217" s="9" t="n"/>
      <c r="M217" s="9" t="n"/>
      <c r="N217" s="9" t="n"/>
      <c r="O217" s="9" t="n"/>
      <c r="P217" s="9" t="n"/>
      <c r="Q217" s="9" t="n"/>
      <c r="R217" s="9" t="n"/>
      <c r="S217" s="9" t="n"/>
      <c r="T217" s="9" t="n"/>
      <c r="U217" s="9" t="n"/>
      <c r="V217" s="9" t="n"/>
      <c r="W217" s="9" t="n"/>
      <c r="X217" s="9" t="n"/>
      <c r="Y217" s="9" t="n"/>
      <c r="Z217" s="9" t="n"/>
    </row>
    <row r="218" hidden="1" ht="15.75" customHeight="1" s="44">
      <c r="A218" s="12" t="n"/>
      <c r="B218" s="13" t="n"/>
      <c r="C218" s="13" t="n"/>
      <c r="D218" s="12" t="n"/>
      <c r="E218" s="12" t="n"/>
      <c r="F218" s="9" t="n"/>
      <c r="G218" s="9" t="n"/>
      <c r="H218" s="9" t="n"/>
      <c r="I218" s="9" t="n"/>
      <c r="J218" s="9" t="n"/>
      <c r="K218" s="9" t="n"/>
      <c r="L218" s="9" t="n"/>
      <c r="M218" s="9" t="n"/>
      <c r="N218" s="9" t="n"/>
      <c r="O218" s="9" t="n"/>
      <c r="P218" s="9" t="n"/>
      <c r="Q218" s="9" t="n"/>
      <c r="R218" s="9" t="n"/>
      <c r="S218" s="9" t="n"/>
      <c r="T218" s="9" t="n"/>
      <c r="U218" s="9" t="n"/>
      <c r="V218" s="9" t="n"/>
      <c r="W218" s="9" t="n"/>
      <c r="X218" s="9" t="n"/>
      <c r="Y218" s="9" t="n"/>
      <c r="Z218" s="9" t="n"/>
    </row>
    <row r="219" hidden="1" ht="15.75" customHeight="1" s="44">
      <c r="A219" s="12" t="n"/>
      <c r="B219" s="13" t="n"/>
      <c r="C219" s="13" t="n"/>
      <c r="D219" s="12" t="n"/>
      <c r="E219" s="12" t="n"/>
      <c r="F219" s="9" t="n"/>
      <c r="G219" s="9" t="n"/>
      <c r="H219" s="9" t="n"/>
      <c r="I219" s="9" t="n"/>
      <c r="J219" s="9" t="n"/>
      <c r="K219" s="9" t="n"/>
      <c r="L219" s="9" t="n"/>
      <c r="M219" s="9" t="n"/>
      <c r="N219" s="9" t="n"/>
      <c r="O219" s="9" t="n"/>
      <c r="P219" s="9" t="n"/>
      <c r="Q219" s="9" t="n"/>
      <c r="R219" s="9" t="n"/>
      <c r="S219" s="9" t="n"/>
      <c r="T219" s="9" t="n"/>
      <c r="U219" s="9" t="n"/>
      <c r="V219" s="9" t="n"/>
      <c r="W219" s="9" t="n"/>
      <c r="X219" s="9" t="n"/>
      <c r="Y219" s="9" t="n"/>
      <c r="Z219" s="9" t="n"/>
    </row>
    <row r="220" hidden="1" ht="15.75" customHeight="1" s="44">
      <c r="A220" s="12" t="n"/>
      <c r="B220" s="13" t="n"/>
      <c r="C220" s="13" t="n"/>
      <c r="D220" s="12" t="n"/>
      <c r="E220" s="12" t="n"/>
      <c r="F220" s="9" t="n"/>
      <c r="G220" s="9" t="n"/>
      <c r="H220" s="9" t="n"/>
      <c r="I220" s="9" t="n"/>
      <c r="J220" s="9" t="n"/>
      <c r="K220" s="9" t="n"/>
      <c r="L220" s="9" t="n"/>
      <c r="M220" s="9" t="n"/>
      <c r="N220" s="9" t="n"/>
      <c r="O220" s="9" t="n"/>
      <c r="P220" s="9" t="n"/>
      <c r="Q220" s="9" t="n"/>
      <c r="R220" s="9" t="n"/>
      <c r="S220" s="9" t="n"/>
      <c r="T220" s="9" t="n"/>
      <c r="U220" s="9" t="n"/>
      <c r="V220" s="9" t="n"/>
      <c r="W220" s="9" t="n"/>
      <c r="X220" s="9" t="n"/>
      <c r="Y220" s="9" t="n"/>
      <c r="Z220" s="9" t="n"/>
    </row>
    <row r="221" hidden="1" ht="15.75" customHeight="1" s="44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  <c r="J221" s="9" t="n"/>
      <c r="K221" s="9" t="n"/>
      <c r="L221" s="9" t="n"/>
      <c r="M221" s="9" t="n"/>
      <c r="N221" s="9" t="n"/>
      <c r="O221" s="9" t="n"/>
      <c r="P221" s="9" t="n"/>
      <c r="Q221" s="9" t="n"/>
      <c r="R221" s="9" t="n"/>
      <c r="S221" s="9" t="n"/>
      <c r="T221" s="9" t="n"/>
      <c r="U221" s="9" t="n"/>
      <c r="V221" s="9" t="n"/>
      <c r="W221" s="9" t="n"/>
      <c r="X221" s="9" t="n"/>
      <c r="Y221" s="9" t="n"/>
      <c r="Z221" s="9" t="n"/>
    </row>
    <row r="222" hidden="1" ht="15.75" customHeight="1" s="44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  <c r="J222" s="9" t="n"/>
      <c r="K222" s="9" t="n"/>
      <c r="L222" s="9" t="n"/>
      <c r="M222" s="9" t="n"/>
      <c r="N222" s="9" t="n"/>
      <c r="O222" s="9" t="n"/>
      <c r="P222" s="9" t="n"/>
      <c r="Q222" s="9" t="n"/>
      <c r="R222" s="9" t="n"/>
      <c r="S222" s="9" t="n"/>
      <c r="T222" s="9" t="n"/>
      <c r="U222" s="9" t="n"/>
      <c r="V222" s="9" t="n"/>
      <c r="W222" s="9" t="n"/>
      <c r="X222" s="9" t="n"/>
      <c r="Y222" s="9" t="n"/>
      <c r="Z222" s="9" t="n"/>
    </row>
    <row r="223" hidden="1" ht="15.75" customHeight="1" s="44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  <c r="J223" s="9" t="n"/>
      <c r="K223" s="9" t="n"/>
      <c r="L223" s="9" t="n"/>
      <c r="M223" s="9" t="n"/>
      <c r="N223" s="9" t="n"/>
      <c r="O223" s="9" t="n"/>
      <c r="P223" s="9" t="n"/>
      <c r="Q223" s="9" t="n"/>
      <c r="R223" s="9" t="n"/>
      <c r="S223" s="9" t="n"/>
      <c r="T223" s="9" t="n"/>
      <c r="U223" s="9" t="n"/>
      <c r="V223" s="9" t="n"/>
      <c r="W223" s="9" t="n"/>
      <c r="X223" s="9" t="n"/>
      <c r="Y223" s="9" t="n"/>
      <c r="Z223" s="9" t="n"/>
    </row>
    <row r="224" hidden="1" ht="15.75" customHeight="1" s="4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  <c r="J224" s="9" t="n"/>
      <c r="K224" s="9" t="n"/>
      <c r="L224" s="9" t="n"/>
      <c r="M224" s="9" t="n"/>
      <c r="N224" s="9" t="n"/>
      <c r="O224" s="9" t="n"/>
      <c r="P224" s="9" t="n"/>
      <c r="Q224" s="9" t="n"/>
      <c r="R224" s="9" t="n"/>
      <c r="S224" s="9" t="n"/>
      <c r="T224" s="9" t="n"/>
      <c r="U224" s="9" t="n"/>
      <c r="V224" s="9" t="n"/>
      <c r="W224" s="9" t="n"/>
      <c r="X224" s="9" t="n"/>
      <c r="Y224" s="9" t="n"/>
      <c r="Z224" s="9" t="n"/>
    </row>
    <row r="225" hidden="1" ht="15.75" customHeight="1" s="44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  <c r="J225" s="9" t="n"/>
      <c r="K225" s="9" t="n"/>
      <c r="L225" s="9" t="n"/>
      <c r="M225" s="9" t="n"/>
      <c r="N225" s="9" t="n"/>
      <c r="O225" s="9" t="n"/>
      <c r="P225" s="9" t="n"/>
      <c r="Q225" s="9" t="n"/>
      <c r="R225" s="9" t="n"/>
      <c r="S225" s="9" t="n"/>
      <c r="T225" s="9" t="n"/>
      <c r="U225" s="9" t="n"/>
      <c r="V225" s="9" t="n"/>
      <c r="W225" s="9" t="n"/>
      <c r="X225" s="9" t="n"/>
      <c r="Y225" s="9" t="n"/>
      <c r="Z225" s="9" t="n"/>
    </row>
    <row r="226" hidden="1" ht="15.75" customHeight="1" s="44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  <c r="J226" s="9" t="n"/>
      <c r="K226" s="9" t="n"/>
      <c r="L226" s="9" t="n"/>
      <c r="M226" s="9" t="n"/>
      <c r="N226" s="9" t="n"/>
      <c r="O226" s="9" t="n"/>
      <c r="P226" s="9" t="n"/>
      <c r="Q226" s="9" t="n"/>
      <c r="R226" s="9" t="n"/>
      <c r="S226" s="9" t="n"/>
      <c r="T226" s="9" t="n"/>
      <c r="U226" s="9" t="n"/>
      <c r="V226" s="9" t="n"/>
      <c r="W226" s="9" t="n"/>
      <c r="X226" s="9" t="n"/>
      <c r="Y226" s="9" t="n"/>
      <c r="Z226" s="9" t="n"/>
    </row>
    <row r="227" hidden="1" ht="15.75" customHeight="1" s="44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  <c r="J227" s="9" t="n"/>
      <c r="K227" s="9" t="n"/>
      <c r="L227" s="9" t="n"/>
      <c r="M227" s="9" t="n"/>
      <c r="N227" s="9" t="n"/>
      <c r="O227" s="9" t="n"/>
      <c r="P227" s="9" t="n"/>
      <c r="Q227" s="9" t="n"/>
      <c r="R227" s="9" t="n"/>
      <c r="S227" s="9" t="n"/>
      <c r="T227" s="9" t="n"/>
      <c r="U227" s="9" t="n"/>
      <c r="V227" s="9" t="n"/>
      <c r="W227" s="9" t="n"/>
      <c r="X227" s="9" t="n"/>
      <c r="Y227" s="9" t="n"/>
      <c r="Z227" s="9" t="n"/>
    </row>
    <row r="228" hidden="1" ht="15.75" customHeight="1" s="44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  <c r="J228" s="9" t="n"/>
      <c r="K228" s="9" t="n"/>
      <c r="L228" s="9" t="n"/>
      <c r="M228" s="9" t="n"/>
      <c r="N228" s="9" t="n"/>
      <c r="O228" s="9" t="n"/>
      <c r="P228" s="9" t="n"/>
      <c r="Q228" s="9" t="n"/>
      <c r="R228" s="9" t="n"/>
      <c r="S228" s="9" t="n"/>
      <c r="T228" s="9" t="n"/>
      <c r="U228" s="9" t="n"/>
      <c r="V228" s="9" t="n"/>
      <c r="W228" s="9" t="n"/>
      <c r="X228" s="9" t="n"/>
      <c r="Y228" s="9" t="n"/>
      <c r="Z228" s="9" t="n"/>
    </row>
    <row r="229" hidden="1" ht="15.75" customHeight="1" s="44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  <c r="J229" s="9" t="n"/>
      <c r="K229" s="9" t="n"/>
      <c r="L229" s="9" t="n"/>
      <c r="M229" s="9" t="n"/>
      <c r="N229" s="9" t="n"/>
      <c r="O229" s="9" t="n"/>
      <c r="P229" s="9" t="n"/>
      <c r="Q229" s="9" t="n"/>
      <c r="R229" s="9" t="n"/>
      <c r="S229" s="9" t="n"/>
      <c r="T229" s="9" t="n"/>
      <c r="U229" s="9" t="n"/>
      <c r="V229" s="9" t="n"/>
      <c r="W229" s="9" t="n"/>
      <c r="X229" s="9" t="n"/>
      <c r="Y229" s="9" t="n"/>
      <c r="Z229" s="9" t="n"/>
    </row>
    <row r="230" hidden="1" ht="15.75" customHeight="1" s="44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  <c r="J230" s="9" t="n"/>
      <c r="K230" s="9" t="n"/>
      <c r="L230" s="9" t="n"/>
      <c r="M230" s="9" t="n"/>
      <c r="N230" s="9" t="n"/>
      <c r="O230" s="9" t="n"/>
      <c r="P230" s="9" t="n"/>
      <c r="Q230" s="9" t="n"/>
      <c r="R230" s="9" t="n"/>
      <c r="S230" s="9" t="n"/>
      <c r="T230" s="9" t="n"/>
      <c r="U230" s="9" t="n"/>
      <c r="V230" s="9" t="n"/>
      <c r="W230" s="9" t="n"/>
      <c r="X230" s="9" t="n"/>
      <c r="Y230" s="9" t="n"/>
      <c r="Z230" s="9" t="n"/>
    </row>
    <row r="231" hidden="1" ht="15.75" customHeight="1" s="44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  <c r="J231" s="9" t="n"/>
      <c r="K231" s="9" t="n"/>
      <c r="L231" s="9" t="n"/>
      <c r="M231" s="9" t="n"/>
      <c r="N231" s="9" t="n"/>
      <c r="O231" s="9" t="n"/>
      <c r="P231" s="9" t="n"/>
      <c r="Q231" s="9" t="n"/>
      <c r="R231" s="9" t="n"/>
      <c r="S231" s="9" t="n"/>
      <c r="T231" s="9" t="n"/>
      <c r="U231" s="9" t="n"/>
      <c r="V231" s="9" t="n"/>
      <c r="W231" s="9" t="n"/>
      <c r="X231" s="9" t="n"/>
      <c r="Y231" s="9" t="n"/>
      <c r="Z231" s="9" t="n"/>
    </row>
    <row r="232" hidden="1" ht="15.75" customHeight="1" s="44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  <c r="J232" s="9" t="n"/>
      <c r="K232" s="9" t="n"/>
      <c r="L232" s="9" t="n"/>
      <c r="M232" s="9" t="n"/>
      <c r="N232" s="9" t="n"/>
      <c r="O232" s="9" t="n"/>
      <c r="P232" s="9" t="n"/>
      <c r="Q232" s="9" t="n"/>
      <c r="R232" s="9" t="n"/>
      <c r="S232" s="9" t="n"/>
      <c r="T232" s="9" t="n"/>
      <c r="U232" s="9" t="n"/>
      <c r="V232" s="9" t="n"/>
      <c r="W232" s="9" t="n"/>
      <c r="X232" s="9" t="n"/>
      <c r="Y232" s="9" t="n"/>
      <c r="Z232" s="9" t="n"/>
    </row>
    <row r="233" hidden="1" ht="15.75" customHeight="1" s="44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  <c r="J233" s="9" t="n"/>
      <c r="K233" s="9" t="n"/>
      <c r="L233" s="9" t="n"/>
      <c r="M233" s="9" t="n"/>
      <c r="N233" s="9" t="n"/>
      <c r="O233" s="9" t="n"/>
      <c r="P233" s="9" t="n"/>
      <c r="Q233" s="9" t="n"/>
      <c r="R233" s="9" t="n"/>
      <c r="S233" s="9" t="n"/>
      <c r="T233" s="9" t="n"/>
      <c r="U233" s="9" t="n"/>
      <c r="V233" s="9" t="n"/>
      <c r="W233" s="9" t="n"/>
      <c r="X233" s="9" t="n"/>
      <c r="Y233" s="9" t="n"/>
      <c r="Z233" s="9" t="n"/>
    </row>
    <row r="234" hidden="1" ht="15.75" customHeight="1" s="4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  <c r="J234" s="9" t="n"/>
      <c r="K234" s="9" t="n"/>
      <c r="L234" s="9" t="n"/>
      <c r="M234" s="9" t="n"/>
      <c r="N234" s="9" t="n"/>
      <c r="O234" s="9" t="n"/>
      <c r="P234" s="9" t="n"/>
      <c r="Q234" s="9" t="n"/>
      <c r="R234" s="9" t="n"/>
      <c r="S234" s="9" t="n"/>
      <c r="T234" s="9" t="n"/>
      <c r="U234" s="9" t="n"/>
      <c r="V234" s="9" t="n"/>
      <c r="W234" s="9" t="n"/>
      <c r="X234" s="9" t="n"/>
      <c r="Y234" s="9" t="n"/>
      <c r="Z234" s="9" t="n"/>
    </row>
    <row r="235" hidden="1" ht="15.75" customHeight="1" s="44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  <c r="J235" s="9" t="n"/>
      <c r="K235" s="9" t="n"/>
      <c r="L235" s="9" t="n"/>
      <c r="M235" s="9" t="n"/>
      <c r="N235" s="9" t="n"/>
      <c r="O235" s="9" t="n"/>
      <c r="P235" s="9" t="n"/>
      <c r="Q235" s="9" t="n"/>
      <c r="R235" s="9" t="n"/>
      <c r="S235" s="9" t="n"/>
      <c r="T235" s="9" t="n"/>
      <c r="U235" s="9" t="n"/>
      <c r="V235" s="9" t="n"/>
      <c r="W235" s="9" t="n"/>
      <c r="X235" s="9" t="n"/>
      <c r="Y235" s="9" t="n"/>
      <c r="Z235" s="9" t="n"/>
    </row>
    <row r="236" hidden="1" ht="15.75" customHeight="1" s="44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  <c r="J236" s="9" t="n"/>
      <c r="K236" s="9" t="n"/>
      <c r="L236" s="9" t="n"/>
      <c r="M236" s="9" t="n"/>
      <c r="N236" s="9" t="n"/>
      <c r="O236" s="9" t="n"/>
      <c r="P236" s="9" t="n"/>
      <c r="Q236" s="9" t="n"/>
      <c r="R236" s="9" t="n"/>
      <c r="S236" s="9" t="n"/>
      <c r="T236" s="9" t="n"/>
      <c r="U236" s="9" t="n"/>
      <c r="V236" s="9" t="n"/>
      <c r="W236" s="9" t="n"/>
      <c r="X236" s="9" t="n"/>
      <c r="Y236" s="9" t="n"/>
      <c r="Z236" s="9" t="n"/>
    </row>
    <row r="237" hidden="1" ht="15.75" customHeight="1" s="44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  <c r="J237" s="9" t="n"/>
      <c r="K237" s="9" t="n"/>
      <c r="L237" s="9" t="n"/>
      <c r="M237" s="9" t="n"/>
      <c r="N237" s="9" t="n"/>
      <c r="O237" s="9" t="n"/>
      <c r="P237" s="9" t="n"/>
      <c r="Q237" s="9" t="n"/>
      <c r="R237" s="9" t="n"/>
      <c r="S237" s="9" t="n"/>
      <c r="T237" s="9" t="n"/>
      <c r="U237" s="9" t="n"/>
      <c r="V237" s="9" t="n"/>
      <c r="W237" s="9" t="n"/>
      <c r="X237" s="9" t="n"/>
      <c r="Y237" s="9" t="n"/>
      <c r="Z237" s="9" t="n"/>
    </row>
    <row r="238" hidden="1" ht="15.75" customHeight="1" s="44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  <c r="J238" s="9" t="n"/>
      <c r="K238" s="9" t="n"/>
      <c r="L238" s="9" t="n"/>
      <c r="M238" s="9" t="n"/>
      <c r="N238" s="9" t="n"/>
      <c r="O238" s="9" t="n"/>
      <c r="P238" s="9" t="n"/>
      <c r="Q238" s="9" t="n"/>
      <c r="R238" s="9" t="n"/>
      <c r="S238" s="9" t="n"/>
      <c r="T238" s="9" t="n"/>
      <c r="U238" s="9" t="n"/>
      <c r="V238" s="9" t="n"/>
      <c r="W238" s="9" t="n"/>
      <c r="X238" s="9" t="n"/>
      <c r="Y238" s="9" t="n"/>
      <c r="Z238" s="9" t="n"/>
    </row>
    <row r="239" hidden="1" ht="15.75" customHeight="1" s="44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  <c r="J239" s="9" t="n"/>
      <c r="K239" s="9" t="n"/>
      <c r="L239" s="9" t="n"/>
      <c r="M239" s="9" t="n"/>
      <c r="N239" s="9" t="n"/>
      <c r="O239" s="9" t="n"/>
      <c r="P239" s="9" t="n"/>
      <c r="Q239" s="9" t="n"/>
      <c r="R239" s="9" t="n"/>
      <c r="S239" s="9" t="n"/>
      <c r="T239" s="9" t="n"/>
      <c r="U239" s="9" t="n"/>
      <c r="V239" s="9" t="n"/>
      <c r="W239" s="9" t="n"/>
      <c r="X239" s="9" t="n"/>
      <c r="Y239" s="9" t="n"/>
      <c r="Z239" s="9" t="n"/>
    </row>
    <row r="240" hidden="1" ht="15.75" customHeight="1" s="44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  <c r="J240" s="9" t="n"/>
      <c r="K240" s="9" t="n"/>
      <c r="L240" s="9" t="n"/>
      <c r="M240" s="9" t="n"/>
      <c r="N240" s="9" t="n"/>
      <c r="O240" s="9" t="n"/>
      <c r="P240" s="9" t="n"/>
      <c r="Q240" s="9" t="n"/>
      <c r="R240" s="9" t="n"/>
      <c r="S240" s="9" t="n"/>
      <c r="T240" s="9" t="n"/>
      <c r="U240" s="9" t="n"/>
      <c r="V240" s="9" t="n"/>
      <c r="W240" s="9" t="n"/>
      <c r="X240" s="9" t="n"/>
      <c r="Y240" s="9" t="n"/>
      <c r="Z240" s="9" t="n"/>
    </row>
    <row r="241" hidden="1" ht="15.75" customHeight="1" s="44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  <c r="J241" s="9" t="n"/>
      <c r="K241" s="9" t="n"/>
      <c r="L241" s="9" t="n"/>
      <c r="M241" s="9" t="n"/>
      <c r="N241" s="9" t="n"/>
      <c r="O241" s="9" t="n"/>
      <c r="P241" s="9" t="n"/>
      <c r="Q241" s="9" t="n"/>
      <c r="R241" s="9" t="n"/>
      <c r="S241" s="9" t="n"/>
      <c r="T241" s="9" t="n"/>
      <c r="U241" s="9" t="n"/>
      <c r="V241" s="9" t="n"/>
      <c r="W241" s="9" t="n"/>
      <c r="X241" s="9" t="n"/>
      <c r="Y241" s="9" t="n"/>
      <c r="Z241" s="9" t="n"/>
    </row>
    <row r="242" hidden="1" ht="15.75" customHeight="1" s="44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  <c r="J242" s="9" t="n"/>
      <c r="K242" s="9" t="n"/>
      <c r="L242" s="9" t="n"/>
      <c r="M242" s="9" t="n"/>
      <c r="N242" s="9" t="n"/>
      <c r="O242" s="9" t="n"/>
      <c r="P242" s="9" t="n"/>
      <c r="Q242" s="9" t="n"/>
      <c r="R242" s="9" t="n"/>
      <c r="S242" s="9" t="n"/>
      <c r="T242" s="9" t="n"/>
      <c r="U242" s="9" t="n"/>
      <c r="V242" s="9" t="n"/>
      <c r="W242" s="9" t="n"/>
      <c r="X242" s="9" t="n"/>
      <c r="Y242" s="9" t="n"/>
      <c r="Z242" s="9" t="n"/>
    </row>
    <row r="243" hidden="1" ht="15.75" customHeight="1" s="44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  <c r="J243" s="9" t="n"/>
      <c r="K243" s="9" t="n"/>
      <c r="L243" s="9" t="n"/>
      <c r="M243" s="9" t="n"/>
      <c r="N243" s="9" t="n"/>
      <c r="O243" s="9" t="n"/>
      <c r="P243" s="9" t="n"/>
      <c r="Q243" s="9" t="n"/>
      <c r="R243" s="9" t="n"/>
      <c r="S243" s="9" t="n"/>
      <c r="T243" s="9" t="n"/>
      <c r="U243" s="9" t="n"/>
      <c r="V243" s="9" t="n"/>
      <c r="W243" s="9" t="n"/>
      <c r="X243" s="9" t="n"/>
      <c r="Y243" s="9" t="n"/>
      <c r="Z243" s="9" t="n"/>
    </row>
    <row r="244" hidden="1" ht="15.75" customHeight="1" s="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  <c r="J244" s="9" t="n"/>
      <c r="K244" s="9" t="n"/>
      <c r="L244" s="9" t="n"/>
      <c r="M244" s="9" t="n"/>
      <c r="N244" s="9" t="n"/>
      <c r="O244" s="9" t="n"/>
      <c r="P244" s="9" t="n"/>
      <c r="Q244" s="9" t="n"/>
      <c r="R244" s="9" t="n"/>
      <c r="S244" s="9" t="n"/>
      <c r="T244" s="9" t="n"/>
      <c r="U244" s="9" t="n"/>
      <c r="V244" s="9" t="n"/>
      <c r="W244" s="9" t="n"/>
      <c r="X244" s="9" t="n"/>
      <c r="Y244" s="9" t="n"/>
      <c r="Z244" s="9" t="n"/>
    </row>
    <row r="245" hidden="1" ht="15.75" customHeight="1" s="44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  <c r="J245" s="9" t="n"/>
      <c r="K245" s="9" t="n"/>
      <c r="L245" s="9" t="n"/>
      <c r="M245" s="9" t="n"/>
      <c r="N245" s="9" t="n"/>
      <c r="O245" s="9" t="n"/>
      <c r="P245" s="9" t="n"/>
      <c r="Q245" s="9" t="n"/>
      <c r="R245" s="9" t="n"/>
      <c r="S245" s="9" t="n"/>
      <c r="T245" s="9" t="n"/>
      <c r="U245" s="9" t="n"/>
      <c r="V245" s="9" t="n"/>
      <c r="W245" s="9" t="n"/>
      <c r="X245" s="9" t="n"/>
      <c r="Y245" s="9" t="n"/>
      <c r="Z245" s="9" t="n"/>
    </row>
    <row r="246" hidden="1" ht="15.75" customHeight="1" s="44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  <c r="J246" s="9" t="n"/>
      <c r="K246" s="9" t="n"/>
      <c r="L246" s="9" t="n"/>
      <c r="M246" s="9" t="n"/>
      <c r="N246" s="9" t="n"/>
      <c r="O246" s="9" t="n"/>
      <c r="P246" s="9" t="n"/>
      <c r="Q246" s="9" t="n"/>
      <c r="R246" s="9" t="n"/>
      <c r="S246" s="9" t="n"/>
      <c r="T246" s="9" t="n"/>
      <c r="U246" s="9" t="n"/>
      <c r="V246" s="9" t="n"/>
      <c r="W246" s="9" t="n"/>
      <c r="X246" s="9" t="n"/>
      <c r="Y246" s="9" t="n"/>
      <c r="Z246" s="9" t="n"/>
    </row>
    <row r="247" hidden="1" ht="15.75" customHeight="1" s="44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  <c r="J247" s="9" t="n"/>
      <c r="K247" s="9" t="n"/>
      <c r="L247" s="9" t="n"/>
      <c r="M247" s="9" t="n"/>
      <c r="N247" s="9" t="n"/>
      <c r="O247" s="9" t="n"/>
      <c r="P247" s="9" t="n"/>
      <c r="Q247" s="9" t="n"/>
      <c r="R247" s="9" t="n"/>
      <c r="S247" s="9" t="n"/>
      <c r="T247" s="9" t="n"/>
      <c r="U247" s="9" t="n"/>
      <c r="V247" s="9" t="n"/>
      <c r="W247" s="9" t="n"/>
      <c r="X247" s="9" t="n"/>
      <c r="Y247" s="9" t="n"/>
      <c r="Z247" s="9" t="n"/>
    </row>
    <row r="248" hidden="1" ht="15.75" customHeight="1" s="44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  <c r="J248" s="9" t="n"/>
      <c r="K248" s="9" t="n"/>
      <c r="L248" s="9" t="n"/>
      <c r="M248" s="9" t="n"/>
      <c r="N248" s="9" t="n"/>
      <c r="O248" s="9" t="n"/>
      <c r="P248" s="9" t="n"/>
      <c r="Q248" s="9" t="n"/>
      <c r="R248" s="9" t="n"/>
      <c r="S248" s="9" t="n"/>
      <c r="T248" s="9" t="n"/>
      <c r="U248" s="9" t="n"/>
      <c r="V248" s="9" t="n"/>
      <c r="W248" s="9" t="n"/>
      <c r="X248" s="9" t="n"/>
      <c r="Y248" s="9" t="n"/>
      <c r="Z248" s="9" t="n"/>
    </row>
    <row r="249" hidden="1" ht="15.75" customHeight="1" s="44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  <c r="J249" s="9" t="n"/>
      <c r="K249" s="9" t="n"/>
      <c r="L249" s="9" t="n"/>
      <c r="M249" s="9" t="n"/>
      <c r="N249" s="9" t="n"/>
      <c r="O249" s="9" t="n"/>
      <c r="P249" s="9" t="n"/>
      <c r="Q249" s="9" t="n"/>
      <c r="R249" s="9" t="n"/>
      <c r="S249" s="9" t="n"/>
      <c r="T249" s="9" t="n"/>
      <c r="U249" s="9" t="n"/>
      <c r="V249" s="9" t="n"/>
      <c r="W249" s="9" t="n"/>
      <c r="X249" s="9" t="n"/>
      <c r="Y249" s="9" t="n"/>
      <c r="Z249" s="9" t="n"/>
    </row>
    <row r="250" hidden="1" ht="15.75" customHeight="1" s="44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  <c r="J250" s="9" t="n"/>
      <c r="K250" s="9" t="n"/>
      <c r="L250" s="9" t="n"/>
      <c r="M250" s="9" t="n"/>
      <c r="N250" s="9" t="n"/>
      <c r="O250" s="9" t="n"/>
      <c r="P250" s="9" t="n"/>
      <c r="Q250" s="9" t="n"/>
      <c r="R250" s="9" t="n"/>
      <c r="S250" s="9" t="n"/>
      <c r="T250" s="9" t="n"/>
      <c r="U250" s="9" t="n"/>
      <c r="V250" s="9" t="n"/>
      <c r="W250" s="9" t="n"/>
      <c r="X250" s="9" t="n"/>
      <c r="Y250" s="9" t="n"/>
      <c r="Z250" s="9" t="n"/>
    </row>
    <row r="251" hidden="1" ht="15.75" customHeight="1" s="44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  <c r="J251" s="9" t="n"/>
      <c r="K251" s="9" t="n"/>
      <c r="L251" s="9" t="n"/>
      <c r="M251" s="9" t="n"/>
      <c r="N251" s="9" t="n"/>
      <c r="O251" s="9" t="n"/>
      <c r="P251" s="9" t="n"/>
      <c r="Q251" s="9" t="n"/>
      <c r="R251" s="9" t="n"/>
      <c r="S251" s="9" t="n"/>
      <c r="T251" s="9" t="n"/>
      <c r="U251" s="9" t="n"/>
      <c r="V251" s="9" t="n"/>
      <c r="W251" s="9" t="n"/>
      <c r="X251" s="9" t="n"/>
      <c r="Y251" s="9" t="n"/>
      <c r="Z251" s="9" t="n"/>
    </row>
    <row r="252" hidden="1" ht="15.75" customHeight="1" s="44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  <c r="J252" s="9" t="n"/>
      <c r="K252" s="9" t="n"/>
      <c r="L252" s="9" t="n"/>
      <c r="M252" s="9" t="n"/>
      <c r="N252" s="9" t="n"/>
      <c r="O252" s="9" t="n"/>
      <c r="P252" s="9" t="n"/>
      <c r="Q252" s="9" t="n"/>
      <c r="R252" s="9" t="n"/>
      <c r="S252" s="9" t="n"/>
      <c r="T252" s="9" t="n"/>
      <c r="U252" s="9" t="n"/>
      <c r="V252" s="9" t="n"/>
      <c r="W252" s="9" t="n"/>
      <c r="X252" s="9" t="n"/>
      <c r="Y252" s="9" t="n"/>
      <c r="Z252" s="9" t="n"/>
    </row>
    <row r="253" hidden="1" ht="15.75" customHeight="1" s="44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  <c r="J253" s="9" t="n"/>
      <c r="K253" s="9" t="n"/>
      <c r="L253" s="9" t="n"/>
      <c r="M253" s="9" t="n"/>
      <c r="N253" s="9" t="n"/>
      <c r="O253" s="9" t="n"/>
      <c r="P253" s="9" t="n"/>
      <c r="Q253" s="9" t="n"/>
      <c r="R253" s="9" t="n"/>
      <c r="S253" s="9" t="n"/>
      <c r="T253" s="9" t="n"/>
      <c r="U253" s="9" t="n"/>
      <c r="V253" s="9" t="n"/>
      <c r="W253" s="9" t="n"/>
      <c r="X253" s="9" t="n"/>
      <c r="Y253" s="9" t="n"/>
      <c r="Z253" s="9" t="n"/>
    </row>
    <row r="254" hidden="1" ht="15.75" customHeight="1" s="4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  <c r="J254" s="9" t="n"/>
      <c r="K254" s="9" t="n"/>
      <c r="L254" s="9" t="n"/>
      <c r="M254" s="9" t="n"/>
      <c r="N254" s="9" t="n"/>
      <c r="O254" s="9" t="n"/>
      <c r="P254" s="9" t="n"/>
      <c r="Q254" s="9" t="n"/>
      <c r="R254" s="9" t="n"/>
      <c r="S254" s="9" t="n"/>
      <c r="T254" s="9" t="n"/>
      <c r="U254" s="9" t="n"/>
      <c r="V254" s="9" t="n"/>
      <c r="W254" s="9" t="n"/>
      <c r="X254" s="9" t="n"/>
      <c r="Y254" s="9" t="n"/>
      <c r="Z254" s="9" t="n"/>
    </row>
    <row r="255" hidden="1" ht="15.75" customHeight="1" s="44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  <c r="J255" s="9" t="n"/>
      <c r="K255" s="9" t="n"/>
      <c r="L255" s="9" t="n"/>
      <c r="M255" s="9" t="n"/>
      <c r="N255" s="9" t="n"/>
      <c r="O255" s="9" t="n"/>
      <c r="P255" s="9" t="n"/>
      <c r="Q255" s="9" t="n"/>
      <c r="R255" s="9" t="n"/>
      <c r="S255" s="9" t="n"/>
      <c r="T255" s="9" t="n"/>
      <c r="U255" s="9" t="n"/>
      <c r="V255" s="9" t="n"/>
      <c r="W255" s="9" t="n"/>
      <c r="X255" s="9" t="n"/>
      <c r="Y255" s="9" t="n"/>
      <c r="Z255" s="9" t="n"/>
    </row>
    <row r="256" hidden="1" ht="15.75" customHeight="1" s="44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  <c r="J256" s="9" t="n"/>
      <c r="K256" s="9" t="n"/>
      <c r="L256" s="9" t="n"/>
      <c r="M256" s="9" t="n"/>
      <c r="N256" s="9" t="n"/>
      <c r="O256" s="9" t="n"/>
      <c r="P256" s="9" t="n"/>
      <c r="Q256" s="9" t="n"/>
      <c r="R256" s="9" t="n"/>
      <c r="S256" s="9" t="n"/>
      <c r="T256" s="9" t="n"/>
      <c r="U256" s="9" t="n"/>
      <c r="V256" s="9" t="n"/>
      <c r="W256" s="9" t="n"/>
      <c r="X256" s="9" t="n"/>
      <c r="Y256" s="9" t="n"/>
      <c r="Z256" s="9" t="n"/>
    </row>
    <row r="257" hidden="1" ht="15.75" customHeight="1" s="44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  <c r="J257" s="9" t="n"/>
      <c r="K257" s="9" t="n"/>
      <c r="L257" s="9" t="n"/>
      <c r="M257" s="9" t="n"/>
      <c r="N257" s="9" t="n"/>
      <c r="O257" s="9" t="n"/>
      <c r="P257" s="9" t="n"/>
      <c r="Q257" s="9" t="n"/>
      <c r="R257" s="9" t="n"/>
      <c r="S257" s="9" t="n"/>
      <c r="T257" s="9" t="n"/>
      <c r="U257" s="9" t="n"/>
      <c r="V257" s="9" t="n"/>
      <c r="W257" s="9" t="n"/>
      <c r="X257" s="9" t="n"/>
      <c r="Y257" s="9" t="n"/>
      <c r="Z257" s="9" t="n"/>
    </row>
    <row r="258" hidden="1" ht="15.75" customHeight="1" s="44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  <c r="J258" s="9" t="n"/>
      <c r="K258" s="9" t="n"/>
      <c r="L258" s="9" t="n"/>
      <c r="M258" s="9" t="n"/>
      <c r="N258" s="9" t="n"/>
      <c r="O258" s="9" t="n"/>
      <c r="P258" s="9" t="n"/>
      <c r="Q258" s="9" t="n"/>
      <c r="R258" s="9" t="n"/>
      <c r="S258" s="9" t="n"/>
      <c r="T258" s="9" t="n"/>
      <c r="U258" s="9" t="n"/>
      <c r="V258" s="9" t="n"/>
      <c r="W258" s="9" t="n"/>
      <c r="X258" s="9" t="n"/>
      <c r="Y258" s="9" t="n"/>
      <c r="Z258" s="9" t="n"/>
    </row>
    <row r="259" hidden="1" ht="15.75" customHeight="1" s="44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  <c r="J259" s="9" t="n"/>
      <c r="K259" s="9" t="n"/>
      <c r="L259" s="9" t="n"/>
      <c r="M259" s="9" t="n"/>
      <c r="N259" s="9" t="n"/>
      <c r="O259" s="9" t="n"/>
      <c r="P259" s="9" t="n"/>
      <c r="Q259" s="9" t="n"/>
      <c r="R259" s="9" t="n"/>
      <c r="S259" s="9" t="n"/>
      <c r="T259" s="9" t="n"/>
      <c r="U259" s="9" t="n"/>
      <c r="V259" s="9" t="n"/>
      <c r="W259" s="9" t="n"/>
      <c r="X259" s="9" t="n"/>
      <c r="Y259" s="9" t="n"/>
      <c r="Z259" s="9" t="n"/>
    </row>
    <row r="260" hidden="1" ht="15.75" customHeight="1" s="44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  <c r="J260" s="9" t="n"/>
      <c r="K260" s="9" t="n"/>
      <c r="L260" s="9" t="n"/>
      <c r="M260" s="9" t="n"/>
      <c r="N260" s="9" t="n"/>
      <c r="O260" s="9" t="n"/>
      <c r="P260" s="9" t="n"/>
      <c r="Q260" s="9" t="n"/>
      <c r="R260" s="9" t="n"/>
      <c r="S260" s="9" t="n"/>
      <c r="T260" s="9" t="n"/>
      <c r="U260" s="9" t="n"/>
      <c r="V260" s="9" t="n"/>
      <c r="W260" s="9" t="n"/>
      <c r="X260" s="9" t="n"/>
      <c r="Y260" s="9" t="n"/>
      <c r="Z260" s="9" t="n"/>
    </row>
    <row r="261" hidden="1" ht="15.75" customHeight="1" s="44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  <c r="J261" s="9" t="n"/>
      <c r="K261" s="9" t="n"/>
      <c r="L261" s="9" t="n"/>
      <c r="M261" s="9" t="n"/>
      <c r="N261" s="9" t="n"/>
      <c r="O261" s="9" t="n"/>
      <c r="P261" s="9" t="n"/>
      <c r="Q261" s="9" t="n"/>
      <c r="R261" s="9" t="n"/>
      <c r="S261" s="9" t="n"/>
      <c r="T261" s="9" t="n"/>
      <c r="U261" s="9" t="n"/>
      <c r="V261" s="9" t="n"/>
      <c r="W261" s="9" t="n"/>
      <c r="X261" s="9" t="n"/>
      <c r="Y261" s="9" t="n"/>
      <c r="Z261" s="9" t="n"/>
    </row>
    <row r="262" hidden="1" ht="15.75" customHeight="1" s="44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  <c r="J262" s="9" t="n"/>
      <c r="K262" s="9" t="n"/>
      <c r="L262" s="9" t="n"/>
      <c r="M262" s="9" t="n"/>
      <c r="N262" s="9" t="n"/>
      <c r="O262" s="9" t="n"/>
      <c r="P262" s="9" t="n"/>
      <c r="Q262" s="9" t="n"/>
      <c r="R262" s="9" t="n"/>
      <c r="S262" s="9" t="n"/>
      <c r="T262" s="9" t="n"/>
      <c r="U262" s="9" t="n"/>
      <c r="V262" s="9" t="n"/>
      <c r="W262" s="9" t="n"/>
      <c r="X262" s="9" t="n"/>
      <c r="Y262" s="9" t="n"/>
      <c r="Z262" s="9" t="n"/>
    </row>
    <row r="263" hidden="1" ht="15.75" customHeight="1" s="44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  <c r="J263" s="9" t="n"/>
      <c r="K263" s="9" t="n"/>
      <c r="L263" s="9" t="n"/>
      <c r="M263" s="9" t="n"/>
      <c r="N263" s="9" t="n"/>
      <c r="O263" s="9" t="n"/>
      <c r="P263" s="9" t="n"/>
      <c r="Q263" s="9" t="n"/>
      <c r="R263" s="9" t="n"/>
      <c r="S263" s="9" t="n"/>
      <c r="T263" s="9" t="n"/>
      <c r="U263" s="9" t="n"/>
      <c r="V263" s="9" t="n"/>
      <c r="W263" s="9" t="n"/>
      <c r="X263" s="9" t="n"/>
      <c r="Y263" s="9" t="n"/>
      <c r="Z263" s="9" t="n"/>
    </row>
    <row r="264" hidden="1" ht="15.75" customHeight="1" s="4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  <c r="J264" s="9" t="n"/>
      <c r="K264" s="9" t="n"/>
      <c r="L264" s="9" t="n"/>
      <c r="M264" s="9" t="n"/>
      <c r="N264" s="9" t="n"/>
      <c r="O264" s="9" t="n"/>
      <c r="P264" s="9" t="n"/>
      <c r="Q264" s="9" t="n"/>
      <c r="R264" s="9" t="n"/>
      <c r="S264" s="9" t="n"/>
      <c r="T264" s="9" t="n"/>
      <c r="U264" s="9" t="n"/>
      <c r="V264" s="9" t="n"/>
      <c r="W264" s="9" t="n"/>
      <c r="X264" s="9" t="n"/>
      <c r="Y264" s="9" t="n"/>
      <c r="Z264" s="9" t="n"/>
    </row>
    <row r="265" hidden="1" ht="15.75" customHeight="1" s="44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  <c r="J265" s="9" t="n"/>
      <c r="K265" s="9" t="n"/>
      <c r="L265" s="9" t="n"/>
      <c r="M265" s="9" t="n"/>
      <c r="N265" s="9" t="n"/>
      <c r="O265" s="9" t="n"/>
      <c r="P265" s="9" t="n"/>
      <c r="Q265" s="9" t="n"/>
      <c r="R265" s="9" t="n"/>
      <c r="S265" s="9" t="n"/>
      <c r="T265" s="9" t="n"/>
      <c r="U265" s="9" t="n"/>
      <c r="V265" s="9" t="n"/>
      <c r="W265" s="9" t="n"/>
      <c r="X265" s="9" t="n"/>
      <c r="Y265" s="9" t="n"/>
      <c r="Z265" s="9" t="n"/>
    </row>
    <row r="266" hidden="1" ht="15.75" customHeight="1" s="44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  <c r="J266" s="9" t="n"/>
      <c r="K266" s="9" t="n"/>
      <c r="L266" s="9" t="n"/>
      <c r="M266" s="9" t="n"/>
      <c r="N266" s="9" t="n"/>
      <c r="O266" s="9" t="n"/>
      <c r="P266" s="9" t="n"/>
      <c r="Q266" s="9" t="n"/>
      <c r="R266" s="9" t="n"/>
      <c r="S266" s="9" t="n"/>
      <c r="T266" s="9" t="n"/>
      <c r="U266" s="9" t="n"/>
      <c r="V266" s="9" t="n"/>
      <c r="W266" s="9" t="n"/>
      <c r="X266" s="9" t="n"/>
      <c r="Y266" s="9" t="n"/>
      <c r="Z266" s="9" t="n"/>
    </row>
    <row r="267" hidden="1" ht="15.75" customHeight="1" s="44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  <c r="J267" s="9" t="n"/>
      <c r="K267" s="9" t="n"/>
      <c r="L267" s="9" t="n"/>
      <c r="M267" s="9" t="n"/>
      <c r="N267" s="9" t="n"/>
      <c r="O267" s="9" t="n"/>
      <c r="P267" s="9" t="n"/>
      <c r="Q267" s="9" t="n"/>
      <c r="R267" s="9" t="n"/>
      <c r="S267" s="9" t="n"/>
      <c r="T267" s="9" t="n"/>
      <c r="U267" s="9" t="n"/>
      <c r="V267" s="9" t="n"/>
      <c r="W267" s="9" t="n"/>
      <c r="X267" s="9" t="n"/>
      <c r="Y267" s="9" t="n"/>
      <c r="Z267" s="9" t="n"/>
    </row>
    <row r="268" hidden="1" ht="15.75" customHeight="1" s="44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  <c r="J268" s="9" t="n"/>
      <c r="K268" s="9" t="n"/>
      <c r="L268" s="9" t="n"/>
      <c r="M268" s="9" t="n"/>
      <c r="N268" s="9" t="n"/>
      <c r="O268" s="9" t="n"/>
      <c r="P268" s="9" t="n"/>
      <c r="Q268" s="9" t="n"/>
      <c r="R268" s="9" t="n"/>
      <c r="S268" s="9" t="n"/>
      <c r="T268" s="9" t="n"/>
      <c r="U268" s="9" t="n"/>
      <c r="V268" s="9" t="n"/>
      <c r="W268" s="9" t="n"/>
      <c r="X268" s="9" t="n"/>
      <c r="Y268" s="9" t="n"/>
      <c r="Z268" s="9" t="n"/>
    </row>
    <row r="269" hidden="1" ht="15.75" customHeight="1" s="44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  <c r="J269" s="9" t="n"/>
      <c r="K269" s="9" t="n"/>
      <c r="L269" s="9" t="n"/>
      <c r="M269" s="9" t="n"/>
      <c r="N269" s="9" t="n"/>
      <c r="O269" s="9" t="n"/>
      <c r="P269" s="9" t="n"/>
      <c r="Q269" s="9" t="n"/>
      <c r="R269" s="9" t="n"/>
      <c r="S269" s="9" t="n"/>
      <c r="T269" s="9" t="n"/>
      <c r="U269" s="9" t="n"/>
      <c r="V269" s="9" t="n"/>
      <c r="W269" s="9" t="n"/>
      <c r="X269" s="9" t="n"/>
      <c r="Y269" s="9" t="n"/>
      <c r="Z269" s="9" t="n"/>
    </row>
    <row r="270" hidden="1" ht="15.75" customHeight="1" s="44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  <c r="J270" s="9" t="n"/>
      <c r="K270" s="9" t="n"/>
      <c r="L270" s="9" t="n"/>
      <c r="M270" s="9" t="n"/>
      <c r="N270" s="9" t="n"/>
      <c r="O270" s="9" t="n"/>
      <c r="P270" s="9" t="n"/>
      <c r="Q270" s="9" t="n"/>
      <c r="R270" s="9" t="n"/>
      <c r="S270" s="9" t="n"/>
      <c r="T270" s="9" t="n"/>
      <c r="U270" s="9" t="n"/>
      <c r="V270" s="9" t="n"/>
      <c r="W270" s="9" t="n"/>
      <c r="X270" s="9" t="n"/>
      <c r="Y270" s="9" t="n"/>
      <c r="Z270" s="9" t="n"/>
    </row>
    <row r="271" hidden="1" ht="15.75" customHeight="1" s="44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  <c r="J271" s="9" t="n"/>
      <c r="K271" s="9" t="n"/>
      <c r="L271" s="9" t="n"/>
      <c r="M271" s="9" t="n"/>
      <c r="N271" s="9" t="n"/>
      <c r="O271" s="9" t="n"/>
      <c r="P271" s="9" t="n"/>
      <c r="Q271" s="9" t="n"/>
      <c r="R271" s="9" t="n"/>
      <c r="S271" s="9" t="n"/>
      <c r="T271" s="9" t="n"/>
      <c r="U271" s="9" t="n"/>
      <c r="V271" s="9" t="n"/>
      <c r="W271" s="9" t="n"/>
      <c r="X271" s="9" t="n"/>
      <c r="Y271" s="9" t="n"/>
      <c r="Z271" s="9" t="n"/>
    </row>
    <row r="272" hidden="1" ht="15.75" customHeight="1" s="44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  <c r="J272" s="9" t="n"/>
      <c r="K272" s="9" t="n"/>
      <c r="L272" s="9" t="n"/>
      <c r="M272" s="9" t="n"/>
      <c r="N272" s="9" t="n"/>
      <c r="O272" s="9" t="n"/>
      <c r="P272" s="9" t="n"/>
      <c r="Q272" s="9" t="n"/>
      <c r="R272" s="9" t="n"/>
      <c r="S272" s="9" t="n"/>
      <c r="T272" s="9" t="n"/>
      <c r="U272" s="9" t="n"/>
      <c r="V272" s="9" t="n"/>
      <c r="W272" s="9" t="n"/>
      <c r="X272" s="9" t="n"/>
      <c r="Y272" s="9" t="n"/>
      <c r="Z272" s="9" t="n"/>
    </row>
    <row r="273" hidden="1" ht="15.75" customHeight="1" s="44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  <c r="J273" s="9" t="n"/>
      <c r="K273" s="9" t="n"/>
      <c r="L273" s="9" t="n"/>
      <c r="M273" s="9" t="n"/>
      <c r="N273" s="9" t="n"/>
      <c r="O273" s="9" t="n"/>
      <c r="P273" s="9" t="n"/>
      <c r="Q273" s="9" t="n"/>
      <c r="R273" s="9" t="n"/>
      <c r="S273" s="9" t="n"/>
      <c r="T273" s="9" t="n"/>
      <c r="U273" s="9" t="n"/>
      <c r="V273" s="9" t="n"/>
      <c r="W273" s="9" t="n"/>
      <c r="X273" s="9" t="n"/>
      <c r="Y273" s="9" t="n"/>
      <c r="Z273" s="9" t="n"/>
    </row>
    <row r="274" hidden="1" ht="15.75" customHeight="1" s="4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  <c r="J274" s="9" t="n"/>
      <c r="K274" s="9" t="n"/>
      <c r="L274" s="9" t="n"/>
      <c r="M274" s="9" t="n"/>
      <c r="N274" s="9" t="n"/>
      <c r="O274" s="9" t="n"/>
      <c r="P274" s="9" t="n"/>
      <c r="Q274" s="9" t="n"/>
      <c r="R274" s="9" t="n"/>
      <c r="S274" s="9" t="n"/>
      <c r="T274" s="9" t="n"/>
      <c r="U274" s="9" t="n"/>
      <c r="V274" s="9" t="n"/>
      <c r="W274" s="9" t="n"/>
      <c r="X274" s="9" t="n"/>
      <c r="Y274" s="9" t="n"/>
      <c r="Z274" s="9" t="n"/>
    </row>
    <row r="275" hidden="1" ht="15.75" customHeight="1" s="44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  <c r="J275" s="9" t="n"/>
      <c r="K275" s="9" t="n"/>
      <c r="L275" s="9" t="n"/>
      <c r="M275" s="9" t="n"/>
      <c r="N275" s="9" t="n"/>
      <c r="O275" s="9" t="n"/>
      <c r="P275" s="9" t="n"/>
      <c r="Q275" s="9" t="n"/>
      <c r="R275" s="9" t="n"/>
      <c r="S275" s="9" t="n"/>
      <c r="T275" s="9" t="n"/>
      <c r="U275" s="9" t="n"/>
      <c r="V275" s="9" t="n"/>
      <c r="W275" s="9" t="n"/>
      <c r="X275" s="9" t="n"/>
      <c r="Y275" s="9" t="n"/>
      <c r="Z275" s="9" t="n"/>
    </row>
    <row r="276" hidden="1" ht="15.75" customHeight="1" s="44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  <c r="J276" s="9" t="n"/>
      <c r="K276" s="9" t="n"/>
      <c r="L276" s="9" t="n"/>
      <c r="M276" s="9" t="n"/>
      <c r="N276" s="9" t="n"/>
      <c r="O276" s="9" t="n"/>
      <c r="P276" s="9" t="n"/>
      <c r="Q276" s="9" t="n"/>
      <c r="R276" s="9" t="n"/>
      <c r="S276" s="9" t="n"/>
      <c r="T276" s="9" t="n"/>
      <c r="U276" s="9" t="n"/>
      <c r="V276" s="9" t="n"/>
      <c r="W276" s="9" t="n"/>
      <c r="X276" s="9" t="n"/>
      <c r="Y276" s="9" t="n"/>
      <c r="Z276" s="9" t="n"/>
    </row>
    <row r="277" hidden="1" ht="15.75" customHeight="1" s="44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  <c r="J277" s="9" t="n"/>
      <c r="K277" s="9" t="n"/>
      <c r="L277" s="9" t="n"/>
      <c r="M277" s="9" t="n"/>
      <c r="N277" s="9" t="n"/>
      <c r="O277" s="9" t="n"/>
      <c r="P277" s="9" t="n"/>
      <c r="Q277" s="9" t="n"/>
      <c r="R277" s="9" t="n"/>
      <c r="S277" s="9" t="n"/>
      <c r="T277" s="9" t="n"/>
      <c r="U277" s="9" t="n"/>
      <c r="V277" s="9" t="n"/>
      <c r="W277" s="9" t="n"/>
      <c r="X277" s="9" t="n"/>
      <c r="Y277" s="9" t="n"/>
      <c r="Z277" s="9" t="n"/>
    </row>
    <row r="278" hidden="1" ht="15.75" customHeight="1" s="44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  <c r="J278" s="9" t="n"/>
      <c r="K278" s="9" t="n"/>
      <c r="L278" s="9" t="n"/>
      <c r="M278" s="9" t="n"/>
      <c r="N278" s="9" t="n"/>
      <c r="O278" s="9" t="n"/>
      <c r="P278" s="9" t="n"/>
      <c r="Q278" s="9" t="n"/>
      <c r="R278" s="9" t="n"/>
      <c r="S278" s="9" t="n"/>
      <c r="T278" s="9" t="n"/>
      <c r="U278" s="9" t="n"/>
      <c r="V278" s="9" t="n"/>
      <c r="W278" s="9" t="n"/>
      <c r="X278" s="9" t="n"/>
      <c r="Y278" s="9" t="n"/>
      <c r="Z278" s="9" t="n"/>
    </row>
    <row r="279" hidden="1" ht="15.75" customHeight="1" s="44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  <c r="J279" s="9" t="n"/>
      <c r="K279" s="9" t="n"/>
      <c r="L279" s="9" t="n"/>
      <c r="M279" s="9" t="n"/>
      <c r="N279" s="9" t="n"/>
      <c r="O279" s="9" t="n"/>
      <c r="P279" s="9" t="n"/>
      <c r="Q279" s="9" t="n"/>
      <c r="R279" s="9" t="n"/>
      <c r="S279" s="9" t="n"/>
      <c r="T279" s="9" t="n"/>
      <c r="U279" s="9" t="n"/>
      <c r="V279" s="9" t="n"/>
      <c r="W279" s="9" t="n"/>
      <c r="X279" s="9" t="n"/>
      <c r="Y279" s="9" t="n"/>
      <c r="Z279" s="9" t="n"/>
    </row>
    <row r="280" hidden="1" ht="15.75" customHeight="1" s="44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  <c r="J280" s="9" t="n"/>
      <c r="K280" s="9" t="n"/>
      <c r="L280" s="9" t="n"/>
      <c r="M280" s="9" t="n"/>
      <c r="N280" s="9" t="n"/>
      <c r="O280" s="9" t="n"/>
      <c r="P280" s="9" t="n"/>
      <c r="Q280" s="9" t="n"/>
      <c r="R280" s="9" t="n"/>
      <c r="S280" s="9" t="n"/>
      <c r="T280" s="9" t="n"/>
      <c r="U280" s="9" t="n"/>
      <c r="V280" s="9" t="n"/>
      <c r="W280" s="9" t="n"/>
      <c r="X280" s="9" t="n"/>
      <c r="Y280" s="9" t="n"/>
      <c r="Z280" s="9" t="n"/>
    </row>
    <row r="281" hidden="1" ht="15.75" customHeight="1" s="44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  <c r="J281" s="9" t="n"/>
      <c r="K281" s="9" t="n"/>
      <c r="L281" s="9" t="n"/>
      <c r="M281" s="9" t="n"/>
      <c r="N281" s="9" t="n"/>
      <c r="O281" s="9" t="n"/>
      <c r="P281" s="9" t="n"/>
      <c r="Q281" s="9" t="n"/>
      <c r="R281" s="9" t="n"/>
      <c r="S281" s="9" t="n"/>
      <c r="T281" s="9" t="n"/>
      <c r="U281" s="9" t="n"/>
      <c r="V281" s="9" t="n"/>
      <c r="W281" s="9" t="n"/>
      <c r="X281" s="9" t="n"/>
      <c r="Y281" s="9" t="n"/>
      <c r="Z281" s="9" t="n"/>
    </row>
    <row r="282" hidden="1" ht="15.75" customHeight="1" s="44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  <c r="J282" s="9" t="n"/>
      <c r="K282" s="9" t="n"/>
      <c r="L282" s="9" t="n"/>
      <c r="M282" s="9" t="n"/>
      <c r="N282" s="9" t="n"/>
      <c r="O282" s="9" t="n"/>
      <c r="P282" s="9" t="n"/>
      <c r="Q282" s="9" t="n"/>
      <c r="R282" s="9" t="n"/>
      <c r="S282" s="9" t="n"/>
      <c r="T282" s="9" t="n"/>
      <c r="U282" s="9" t="n"/>
      <c r="V282" s="9" t="n"/>
      <c r="W282" s="9" t="n"/>
      <c r="X282" s="9" t="n"/>
      <c r="Y282" s="9" t="n"/>
      <c r="Z282" s="9" t="n"/>
    </row>
    <row r="283" hidden="1" ht="15.75" customHeight="1" s="44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  <c r="J283" s="9" t="n"/>
      <c r="K283" s="9" t="n"/>
      <c r="L283" s="9" t="n"/>
      <c r="M283" s="9" t="n"/>
      <c r="N283" s="9" t="n"/>
      <c r="O283" s="9" t="n"/>
      <c r="P283" s="9" t="n"/>
      <c r="Q283" s="9" t="n"/>
      <c r="R283" s="9" t="n"/>
      <c r="S283" s="9" t="n"/>
      <c r="T283" s="9" t="n"/>
      <c r="U283" s="9" t="n"/>
      <c r="V283" s="9" t="n"/>
      <c r="W283" s="9" t="n"/>
      <c r="X283" s="9" t="n"/>
      <c r="Y283" s="9" t="n"/>
      <c r="Z283" s="9" t="n"/>
    </row>
    <row r="284" hidden="1" ht="15.75" customHeight="1" s="4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  <c r="J284" s="9" t="n"/>
      <c r="K284" s="9" t="n"/>
      <c r="L284" s="9" t="n"/>
      <c r="M284" s="9" t="n"/>
      <c r="N284" s="9" t="n"/>
      <c r="O284" s="9" t="n"/>
      <c r="P284" s="9" t="n"/>
      <c r="Q284" s="9" t="n"/>
      <c r="R284" s="9" t="n"/>
      <c r="S284" s="9" t="n"/>
      <c r="T284" s="9" t="n"/>
      <c r="U284" s="9" t="n"/>
      <c r="V284" s="9" t="n"/>
      <c r="W284" s="9" t="n"/>
      <c r="X284" s="9" t="n"/>
      <c r="Y284" s="9" t="n"/>
      <c r="Z284" s="9" t="n"/>
    </row>
    <row r="285" hidden="1" ht="15.75" customHeight="1" s="44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  <c r="J285" s="9" t="n"/>
      <c r="K285" s="9" t="n"/>
      <c r="L285" s="9" t="n"/>
      <c r="M285" s="9" t="n"/>
      <c r="N285" s="9" t="n"/>
      <c r="O285" s="9" t="n"/>
      <c r="P285" s="9" t="n"/>
      <c r="Q285" s="9" t="n"/>
      <c r="R285" s="9" t="n"/>
      <c r="S285" s="9" t="n"/>
      <c r="T285" s="9" t="n"/>
      <c r="U285" s="9" t="n"/>
      <c r="V285" s="9" t="n"/>
      <c r="W285" s="9" t="n"/>
      <c r="X285" s="9" t="n"/>
      <c r="Y285" s="9" t="n"/>
      <c r="Z285" s="9" t="n"/>
    </row>
    <row r="286" hidden="1" ht="15.75" customHeight="1" s="44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  <c r="J286" s="9" t="n"/>
      <c r="K286" s="9" t="n"/>
      <c r="L286" s="9" t="n"/>
      <c r="M286" s="9" t="n"/>
      <c r="N286" s="9" t="n"/>
      <c r="O286" s="9" t="n"/>
      <c r="P286" s="9" t="n"/>
      <c r="Q286" s="9" t="n"/>
      <c r="R286" s="9" t="n"/>
      <c r="S286" s="9" t="n"/>
      <c r="T286" s="9" t="n"/>
      <c r="U286" s="9" t="n"/>
      <c r="V286" s="9" t="n"/>
      <c r="W286" s="9" t="n"/>
      <c r="X286" s="9" t="n"/>
      <c r="Y286" s="9" t="n"/>
      <c r="Z286" s="9" t="n"/>
    </row>
    <row r="287" hidden="1" ht="15.75" customHeight="1" s="44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  <c r="J287" s="9" t="n"/>
      <c r="K287" s="9" t="n"/>
      <c r="L287" s="9" t="n"/>
      <c r="M287" s="9" t="n"/>
      <c r="N287" s="9" t="n"/>
      <c r="O287" s="9" t="n"/>
      <c r="P287" s="9" t="n"/>
      <c r="Q287" s="9" t="n"/>
      <c r="R287" s="9" t="n"/>
      <c r="S287" s="9" t="n"/>
      <c r="T287" s="9" t="n"/>
      <c r="U287" s="9" t="n"/>
      <c r="V287" s="9" t="n"/>
      <c r="W287" s="9" t="n"/>
      <c r="X287" s="9" t="n"/>
      <c r="Y287" s="9" t="n"/>
      <c r="Z287" s="9" t="n"/>
    </row>
    <row r="288" hidden="1" ht="15.75" customHeight="1" s="44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  <c r="J288" s="9" t="n"/>
      <c r="K288" s="9" t="n"/>
      <c r="L288" s="9" t="n"/>
      <c r="M288" s="9" t="n"/>
      <c r="N288" s="9" t="n"/>
      <c r="O288" s="9" t="n"/>
      <c r="P288" s="9" t="n"/>
      <c r="Q288" s="9" t="n"/>
      <c r="R288" s="9" t="n"/>
      <c r="S288" s="9" t="n"/>
      <c r="T288" s="9" t="n"/>
      <c r="U288" s="9" t="n"/>
      <c r="V288" s="9" t="n"/>
      <c r="W288" s="9" t="n"/>
      <c r="X288" s="9" t="n"/>
      <c r="Y288" s="9" t="n"/>
      <c r="Z288" s="9" t="n"/>
    </row>
    <row r="289" hidden="1" ht="15.75" customHeight="1" s="44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9" t="n"/>
    </row>
    <row r="290" hidden="1" ht="15.75" customHeight="1" s="44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  <c r="J290" s="9" t="n"/>
      <c r="K290" s="9" t="n"/>
      <c r="L290" s="9" t="n"/>
      <c r="M290" s="9" t="n"/>
      <c r="N290" s="9" t="n"/>
      <c r="O290" s="9" t="n"/>
      <c r="P290" s="9" t="n"/>
      <c r="Q290" s="9" t="n"/>
      <c r="R290" s="9" t="n"/>
      <c r="S290" s="9" t="n"/>
      <c r="T290" s="9" t="n"/>
      <c r="U290" s="9" t="n"/>
      <c r="V290" s="9" t="n"/>
      <c r="W290" s="9" t="n"/>
      <c r="X290" s="9" t="n"/>
      <c r="Y290" s="9" t="n"/>
      <c r="Z290" s="9" t="n"/>
    </row>
    <row r="291" hidden="1" ht="15.75" customHeight="1" s="44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  <c r="J291" s="9" t="n"/>
      <c r="K291" s="9" t="n"/>
      <c r="L291" s="9" t="n"/>
      <c r="M291" s="9" t="n"/>
      <c r="N291" s="9" t="n"/>
      <c r="O291" s="9" t="n"/>
      <c r="P291" s="9" t="n"/>
      <c r="Q291" s="9" t="n"/>
      <c r="R291" s="9" t="n"/>
      <c r="S291" s="9" t="n"/>
      <c r="T291" s="9" t="n"/>
      <c r="U291" s="9" t="n"/>
      <c r="V291" s="9" t="n"/>
      <c r="W291" s="9" t="n"/>
      <c r="X291" s="9" t="n"/>
      <c r="Y291" s="9" t="n"/>
      <c r="Z291" s="9" t="n"/>
    </row>
    <row r="292" hidden="1" ht="15.75" customHeight="1" s="44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  <c r="J292" s="9" t="n"/>
      <c r="K292" s="9" t="n"/>
      <c r="L292" s="9" t="n"/>
      <c r="M292" s="9" t="n"/>
      <c r="N292" s="9" t="n"/>
      <c r="O292" s="9" t="n"/>
      <c r="P292" s="9" t="n"/>
      <c r="Q292" s="9" t="n"/>
      <c r="R292" s="9" t="n"/>
      <c r="S292" s="9" t="n"/>
      <c r="T292" s="9" t="n"/>
      <c r="U292" s="9" t="n"/>
      <c r="V292" s="9" t="n"/>
      <c r="W292" s="9" t="n"/>
      <c r="X292" s="9" t="n"/>
      <c r="Y292" s="9" t="n"/>
      <c r="Z292" s="9" t="n"/>
    </row>
    <row r="293" hidden="1" ht="15.75" customHeight="1" s="44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  <c r="J293" s="9" t="n"/>
      <c r="K293" s="9" t="n"/>
      <c r="L293" s="9" t="n"/>
      <c r="M293" s="9" t="n"/>
      <c r="N293" s="9" t="n"/>
      <c r="O293" s="9" t="n"/>
      <c r="P293" s="9" t="n"/>
      <c r="Q293" s="9" t="n"/>
      <c r="R293" s="9" t="n"/>
      <c r="S293" s="9" t="n"/>
      <c r="T293" s="9" t="n"/>
      <c r="U293" s="9" t="n"/>
      <c r="V293" s="9" t="n"/>
      <c r="W293" s="9" t="n"/>
      <c r="X293" s="9" t="n"/>
      <c r="Y293" s="9" t="n"/>
      <c r="Z293" s="9" t="n"/>
    </row>
    <row r="294" hidden="1" ht="15.75" customHeight="1" s="4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  <c r="J294" s="9" t="n"/>
      <c r="K294" s="9" t="n"/>
      <c r="L294" s="9" t="n"/>
      <c r="M294" s="9" t="n"/>
      <c r="N294" s="9" t="n"/>
      <c r="O294" s="9" t="n"/>
      <c r="P294" s="9" t="n"/>
      <c r="Q294" s="9" t="n"/>
      <c r="R294" s="9" t="n"/>
      <c r="S294" s="9" t="n"/>
      <c r="T294" s="9" t="n"/>
      <c r="U294" s="9" t="n"/>
      <c r="V294" s="9" t="n"/>
      <c r="W294" s="9" t="n"/>
      <c r="X294" s="9" t="n"/>
      <c r="Y294" s="9" t="n"/>
      <c r="Z294" s="9" t="n"/>
    </row>
    <row r="295" hidden="1" ht="15.75" customHeight="1" s="44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  <c r="J295" s="9" t="n"/>
      <c r="K295" s="9" t="n"/>
      <c r="L295" s="9" t="n"/>
      <c r="M295" s="9" t="n"/>
      <c r="N295" s="9" t="n"/>
      <c r="O295" s="9" t="n"/>
      <c r="P295" s="9" t="n"/>
      <c r="Q295" s="9" t="n"/>
      <c r="R295" s="9" t="n"/>
      <c r="S295" s="9" t="n"/>
      <c r="T295" s="9" t="n"/>
      <c r="U295" s="9" t="n"/>
      <c r="V295" s="9" t="n"/>
      <c r="W295" s="9" t="n"/>
      <c r="X295" s="9" t="n"/>
      <c r="Y295" s="9" t="n"/>
      <c r="Z295" s="9" t="n"/>
    </row>
    <row r="296" hidden="1" ht="15.75" customHeight="1" s="44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  <c r="J296" s="9" t="n"/>
      <c r="K296" s="9" t="n"/>
      <c r="L296" s="9" t="n"/>
      <c r="M296" s="9" t="n"/>
      <c r="N296" s="9" t="n"/>
      <c r="O296" s="9" t="n"/>
      <c r="P296" s="9" t="n"/>
      <c r="Q296" s="9" t="n"/>
      <c r="R296" s="9" t="n"/>
      <c r="S296" s="9" t="n"/>
      <c r="T296" s="9" t="n"/>
      <c r="U296" s="9" t="n"/>
      <c r="V296" s="9" t="n"/>
      <c r="W296" s="9" t="n"/>
      <c r="X296" s="9" t="n"/>
      <c r="Y296" s="9" t="n"/>
      <c r="Z296" s="9" t="n"/>
    </row>
    <row r="297" hidden="1" ht="15.75" customHeight="1" s="44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  <c r="J297" s="9" t="n"/>
      <c r="K297" s="9" t="n"/>
      <c r="L297" s="9" t="n"/>
      <c r="M297" s="9" t="n"/>
      <c r="N297" s="9" t="n"/>
      <c r="O297" s="9" t="n"/>
      <c r="P297" s="9" t="n"/>
      <c r="Q297" s="9" t="n"/>
      <c r="R297" s="9" t="n"/>
      <c r="S297" s="9" t="n"/>
      <c r="T297" s="9" t="n"/>
      <c r="U297" s="9" t="n"/>
      <c r="V297" s="9" t="n"/>
      <c r="W297" s="9" t="n"/>
      <c r="X297" s="9" t="n"/>
      <c r="Y297" s="9" t="n"/>
      <c r="Z297" s="9" t="n"/>
    </row>
    <row r="298" hidden="1" ht="15.75" customHeight="1" s="44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  <c r="J298" s="9" t="n"/>
      <c r="K298" s="9" t="n"/>
      <c r="L298" s="9" t="n"/>
      <c r="M298" s="9" t="n"/>
      <c r="N298" s="9" t="n"/>
      <c r="O298" s="9" t="n"/>
      <c r="P298" s="9" t="n"/>
      <c r="Q298" s="9" t="n"/>
      <c r="R298" s="9" t="n"/>
      <c r="S298" s="9" t="n"/>
      <c r="T298" s="9" t="n"/>
      <c r="U298" s="9" t="n"/>
      <c r="V298" s="9" t="n"/>
      <c r="W298" s="9" t="n"/>
      <c r="X298" s="9" t="n"/>
      <c r="Y298" s="9" t="n"/>
      <c r="Z298" s="9" t="n"/>
    </row>
    <row r="299" hidden="1" ht="15.75" customHeight="1" s="44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  <c r="J299" s="9" t="n"/>
      <c r="K299" s="9" t="n"/>
      <c r="L299" s="9" t="n"/>
      <c r="M299" s="9" t="n"/>
      <c r="N299" s="9" t="n"/>
      <c r="O299" s="9" t="n"/>
      <c r="P299" s="9" t="n"/>
      <c r="Q299" s="9" t="n"/>
      <c r="R299" s="9" t="n"/>
      <c r="S299" s="9" t="n"/>
      <c r="T299" s="9" t="n"/>
      <c r="U299" s="9" t="n"/>
      <c r="V299" s="9" t="n"/>
      <c r="W299" s="9" t="n"/>
      <c r="X299" s="9" t="n"/>
      <c r="Y299" s="9" t="n"/>
      <c r="Z299" s="9" t="n"/>
    </row>
    <row r="300" hidden="1" ht="15.75" customHeight="1" s="44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  <c r="J300" s="9" t="n"/>
      <c r="K300" s="9" t="n"/>
      <c r="L300" s="9" t="n"/>
      <c r="M300" s="9" t="n"/>
      <c r="N300" s="9" t="n"/>
      <c r="O300" s="9" t="n"/>
      <c r="P300" s="9" t="n"/>
      <c r="Q300" s="9" t="n"/>
      <c r="R300" s="9" t="n"/>
      <c r="S300" s="9" t="n"/>
      <c r="T300" s="9" t="n"/>
      <c r="U300" s="9" t="n"/>
      <c r="V300" s="9" t="n"/>
      <c r="W300" s="9" t="n"/>
      <c r="X300" s="9" t="n"/>
      <c r="Y300" s="9" t="n"/>
      <c r="Z300" s="9" t="n"/>
    </row>
    <row r="301" hidden="1" ht="15.75" customHeight="1" s="44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  <c r="J301" s="9" t="n"/>
      <c r="K301" s="9" t="n"/>
      <c r="L301" s="9" t="n"/>
      <c r="M301" s="9" t="n"/>
      <c r="N301" s="9" t="n"/>
      <c r="O301" s="9" t="n"/>
      <c r="P301" s="9" t="n"/>
      <c r="Q301" s="9" t="n"/>
      <c r="R301" s="9" t="n"/>
      <c r="S301" s="9" t="n"/>
      <c r="T301" s="9" t="n"/>
      <c r="U301" s="9" t="n"/>
      <c r="V301" s="9" t="n"/>
      <c r="W301" s="9" t="n"/>
      <c r="X301" s="9" t="n"/>
      <c r="Y301" s="9" t="n"/>
      <c r="Z301" s="9" t="n"/>
    </row>
    <row r="302" hidden="1" ht="15.75" customHeight="1" s="44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  <c r="J302" s="9" t="n"/>
      <c r="K302" s="9" t="n"/>
      <c r="L302" s="9" t="n"/>
      <c r="M302" s="9" t="n"/>
      <c r="N302" s="9" t="n"/>
      <c r="O302" s="9" t="n"/>
      <c r="P302" s="9" t="n"/>
      <c r="Q302" s="9" t="n"/>
      <c r="R302" s="9" t="n"/>
      <c r="S302" s="9" t="n"/>
      <c r="T302" s="9" t="n"/>
      <c r="U302" s="9" t="n"/>
      <c r="V302" s="9" t="n"/>
      <c r="W302" s="9" t="n"/>
      <c r="X302" s="9" t="n"/>
      <c r="Y302" s="9" t="n"/>
      <c r="Z302" s="9" t="n"/>
    </row>
    <row r="303" hidden="1" ht="15.75" customHeight="1" s="44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  <c r="J303" s="9" t="n"/>
      <c r="K303" s="9" t="n"/>
      <c r="L303" s="9" t="n"/>
      <c r="M303" s="9" t="n"/>
      <c r="N303" s="9" t="n"/>
      <c r="O303" s="9" t="n"/>
      <c r="P303" s="9" t="n"/>
      <c r="Q303" s="9" t="n"/>
      <c r="R303" s="9" t="n"/>
      <c r="S303" s="9" t="n"/>
      <c r="T303" s="9" t="n"/>
      <c r="U303" s="9" t="n"/>
      <c r="V303" s="9" t="n"/>
      <c r="W303" s="9" t="n"/>
      <c r="X303" s="9" t="n"/>
      <c r="Y303" s="9" t="n"/>
      <c r="Z303" s="9" t="n"/>
    </row>
    <row r="304" hidden="1" ht="15.75" customHeight="1" s="4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  <c r="J304" s="9" t="n"/>
      <c r="K304" s="9" t="n"/>
      <c r="L304" s="9" t="n"/>
      <c r="M304" s="9" t="n"/>
      <c r="N304" s="9" t="n"/>
      <c r="O304" s="9" t="n"/>
      <c r="P304" s="9" t="n"/>
      <c r="Q304" s="9" t="n"/>
      <c r="R304" s="9" t="n"/>
      <c r="S304" s="9" t="n"/>
      <c r="T304" s="9" t="n"/>
      <c r="U304" s="9" t="n"/>
      <c r="V304" s="9" t="n"/>
      <c r="W304" s="9" t="n"/>
      <c r="X304" s="9" t="n"/>
      <c r="Y304" s="9" t="n"/>
      <c r="Z304" s="9" t="n"/>
    </row>
    <row r="305" hidden="1" ht="15.75" customHeight="1" s="44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  <c r="J305" s="9" t="n"/>
      <c r="K305" s="9" t="n"/>
      <c r="L305" s="9" t="n"/>
      <c r="M305" s="9" t="n"/>
      <c r="N305" s="9" t="n"/>
      <c r="O305" s="9" t="n"/>
      <c r="P305" s="9" t="n"/>
      <c r="Q305" s="9" t="n"/>
      <c r="R305" s="9" t="n"/>
      <c r="S305" s="9" t="n"/>
      <c r="T305" s="9" t="n"/>
      <c r="U305" s="9" t="n"/>
      <c r="V305" s="9" t="n"/>
      <c r="W305" s="9" t="n"/>
      <c r="X305" s="9" t="n"/>
      <c r="Y305" s="9" t="n"/>
      <c r="Z305" s="9" t="n"/>
    </row>
    <row r="306" hidden="1" ht="15.75" customHeight="1" s="44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  <c r="J306" s="9" t="n"/>
      <c r="K306" s="9" t="n"/>
      <c r="L306" s="9" t="n"/>
      <c r="M306" s="9" t="n"/>
      <c r="N306" s="9" t="n"/>
      <c r="O306" s="9" t="n"/>
      <c r="P306" s="9" t="n"/>
      <c r="Q306" s="9" t="n"/>
      <c r="R306" s="9" t="n"/>
      <c r="S306" s="9" t="n"/>
      <c r="T306" s="9" t="n"/>
      <c r="U306" s="9" t="n"/>
      <c r="V306" s="9" t="n"/>
      <c r="W306" s="9" t="n"/>
      <c r="X306" s="9" t="n"/>
      <c r="Y306" s="9" t="n"/>
      <c r="Z306" s="9" t="n"/>
    </row>
    <row r="307" hidden="1" ht="15.75" customHeight="1" s="44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  <c r="J307" s="9" t="n"/>
      <c r="K307" s="9" t="n"/>
      <c r="L307" s="9" t="n"/>
      <c r="M307" s="9" t="n"/>
      <c r="N307" s="9" t="n"/>
      <c r="O307" s="9" t="n"/>
      <c r="P307" s="9" t="n"/>
      <c r="Q307" s="9" t="n"/>
      <c r="R307" s="9" t="n"/>
      <c r="S307" s="9" t="n"/>
      <c r="T307" s="9" t="n"/>
      <c r="U307" s="9" t="n"/>
      <c r="V307" s="9" t="n"/>
      <c r="W307" s="9" t="n"/>
      <c r="X307" s="9" t="n"/>
      <c r="Y307" s="9" t="n"/>
      <c r="Z307" s="9" t="n"/>
    </row>
    <row r="308" hidden="1" ht="15.75" customHeight="1" s="44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  <c r="J308" s="9" t="n"/>
      <c r="K308" s="9" t="n"/>
      <c r="L308" s="9" t="n"/>
      <c r="M308" s="9" t="n"/>
      <c r="N308" s="9" t="n"/>
      <c r="O308" s="9" t="n"/>
      <c r="P308" s="9" t="n"/>
      <c r="Q308" s="9" t="n"/>
      <c r="R308" s="9" t="n"/>
      <c r="S308" s="9" t="n"/>
      <c r="T308" s="9" t="n"/>
      <c r="U308" s="9" t="n"/>
      <c r="V308" s="9" t="n"/>
      <c r="W308" s="9" t="n"/>
      <c r="X308" s="9" t="n"/>
      <c r="Y308" s="9" t="n"/>
      <c r="Z308" s="9" t="n"/>
    </row>
    <row r="309" hidden="1" ht="15.75" customHeight="1" s="44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  <c r="J309" s="9" t="n"/>
      <c r="K309" s="9" t="n"/>
      <c r="L309" s="9" t="n"/>
      <c r="M309" s="9" t="n"/>
      <c r="N309" s="9" t="n"/>
      <c r="O309" s="9" t="n"/>
      <c r="P309" s="9" t="n"/>
      <c r="Q309" s="9" t="n"/>
      <c r="R309" s="9" t="n"/>
      <c r="S309" s="9" t="n"/>
      <c r="T309" s="9" t="n"/>
      <c r="U309" s="9" t="n"/>
      <c r="V309" s="9" t="n"/>
      <c r="W309" s="9" t="n"/>
      <c r="X309" s="9" t="n"/>
      <c r="Y309" s="9" t="n"/>
      <c r="Z309" s="9" t="n"/>
    </row>
    <row r="310" hidden="1" ht="15.75" customHeight="1" s="44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  <c r="J310" s="9" t="n"/>
      <c r="K310" s="9" t="n"/>
      <c r="L310" s="9" t="n"/>
      <c r="M310" s="9" t="n"/>
      <c r="N310" s="9" t="n"/>
      <c r="O310" s="9" t="n"/>
      <c r="P310" s="9" t="n"/>
      <c r="Q310" s="9" t="n"/>
      <c r="R310" s="9" t="n"/>
      <c r="S310" s="9" t="n"/>
      <c r="T310" s="9" t="n"/>
      <c r="U310" s="9" t="n"/>
      <c r="V310" s="9" t="n"/>
      <c r="W310" s="9" t="n"/>
      <c r="X310" s="9" t="n"/>
      <c r="Y310" s="9" t="n"/>
      <c r="Z310" s="9" t="n"/>
    </row>
    <row r="311" hidden="1" ht="15.75" customHeight="1" s="44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  <c r="J311" s="9" t="n"/>
      <c r="K311" s="9" t="n"/>
      <c r="L311" s="9" t="n"/>
      <c r="M311" s="9" t="n"/>
      <c r="N311" s="9" t="n"/>
      <c r="O311" s="9" t="n"/>
      <c r="P311" s="9" t="n"/>
      <c r="Q311" s="9" t="n"/>
      <c r="R311" s="9" t="n"/>
      <c r="S311" s="9" t="n"/>
      <c r="T311" s="9" t="n"/>
      <c r="U311" s="9" t="n"/>
      <c r="V311" s="9" t="n"/>
      <c r="W311" s="9" t="n"/>
      <c r="X311" s="9" t="n"/>
      <c r="Y311" s="9" t="n"/>
      <c r="Z311" s="9" t="n"/>
    </row>
    <row r="312" hidden="1" ht="15.75" customHeight="1" s="44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  <c r="J312" s="9" t="n"/>
      <c r="K312" s="9" t="n"/>
      <c r="L312" s="9" t="n"/>
      <c r="M312" s="9" t="n"/>
      <c r="N312" s="9" t="n"/>
      <c r="O312" s="9" t="n"/>
      <c r="P312" s="9" t="n"/>
      <c r="Q312" s="9" t="n"/>
      <c r="R312" s="9" t="n"/>
      <c r="S312" s="9" t="n"/>
      <c r="T312" s="9" t="n"/>
      <c r="U312" s="9" t="n"/>
      <c r="V312" s="9" t="n"/>
      <c r="W312" s="9" t="n"/>
      <c r="X312" s="9" t="n"/>
      <c r="Y312" s="9" t="n"/>
      <c r="Z312" s="9" t="n"/>
    </row>
    <row r="313" hidden="1" ht="15.75" customHeight="1" s="44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  <c r="J313" s="9" t="n"/>
      <c r="K313" s="9" t="n"/>
      <c r="L313" s="9" t="n"/>
      <c r="M313" s="9" t="n"/>
      <c r="N313" s="9" t="n"/>
      <c r="O313" s="9" t="n"/>
      <c r="P313" s="9" t="n"/>
      <c r="Q313" s="9" t="n"/>
      <c r="R313" s="9" t="n"/>
      <c r="S313" s="9" t="n"/>
      <c r="T313" s="9" t="n"/>
      <c r="U313" s="9" t="n"/>
      <c r="V313" s="9" t="n"/>
      <c r="W313" s="9" t="n"/>
      <c r="X313" s="9" t="n"/>
      <c r="Y313" s="9" t="n"/>
      <c r="Z313" s="9" t="n"/>
    </row>
    <row r="314" hidden="1" ht="15.75" customHeight="1" s="4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  <c r="J314" s="9" t="n"/>
      <c r="K314" s="9" t="n"/>
      <c r="L314" s="9" t="n"/>
      <c r="M314" s="9" t="n"/>
      <c r="N314" s="9" t="n"/>
      <c r="O314" s="9" t="n"/>
      <c r="P314" s="9" t="n"/>
      <c r="Q314" s="9" t="n"/>
      <c r="R314" s="9" t="n"/>
      <c r="S314" s="9" t="n"/>
      <c r="T314" s="9" t="n"/>
      <c r="U314" s="9" t="n"/>
      <c r="V314" s="9" t="n"/>
      <c r="W314" s="9" t="n"/>
      <c r="X314" s="9" t="n"/>
      <c r="Y314" s="9" t="n"/>
      <c r="Z314" s="9" t="n"/>
    </row>
    <row r="315" hidden="1" ht="15.75" customHeight="1" s="44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  <c r="J315" s="9" t="n"/>
      <c r="K315" s="9" t="n"/>
      <c r="L315" s="9" t="n"/>
      <c r="M315" s="9" t="n"/>
      <c r="N315" s="9" t="n"/>
      <c r="O315" s="9" t="n"/>
      <c r="P315" s="9" t="n"/>
      <c r="Q315" s="9" t="n"/>
      <c r="R315" s="9" t="n"/>
      <c r="S315" s="9" t="n"/>
      <c r="T315" s="9" t="n"/>
      <c r="U315" s="9" t="n"/>
      <c r="V315" s="9" t="n"/>
      <c r="W315" s="9" t="n"/>
      <c r="X315" s="9" t="n"/>
      <c r="Y315" s="9" t="n"/>
      <c r="Z315" s="9" t="n"/>
    </row>
    <row r="316" hidden="1" ht="15.75" customHeight="1" s="44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  <c r="J316" s="9" t="n"/>
      <c r="K316" s="9" t="n"/>
      <c r="L316" s="9" t="n"/>
      <c r="M316" s="9" t="n"/>
      <c r="N316" s="9" t="n"/>
      <c r="O316" s="9" t="n"/>
      <c r="P316" s="9" t="n"/>
      <c r="Q316" s="9" t="n"/>
      <c r="R316" s="9" t="n"/>
      <c r="S316" s="9" t="n"/>
      <c r="T316" s="9" t="n"/>
      <c r="U316" s="9" t="n"/>
      <c r="V316" s="9" t="n"/>
      <c r="W316" s="9" t="n"/>
      <c r="X316" s="9" t="n"/>
      <c r="Y316" s="9" t="n"/>
      <c r="Z316" s="9" t="n"/>
    </row>
    <row r="317" hidden="1" ht="15.75" customHeight="1" s="44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  <c r="J317" s="9" t="n"/>
      <c r="K317" s="9" t="n"/>
      <c r="L317" s="9" t="n"/>
      <c r="M317" s="9" t="n"/>
      <c r="N317" s="9" t="n"/>
      <c r="O317" s="9" t="n"/>
      <c r="P317" s="9" t="n"/>
      <c r="Q317" s="9" t="n"/>
      <c r="R317" s="9" t="n"/>
      <c r="S317" s="9" t="n"/>
      <c r="T317" s="9" t="n"/>
      <c r="U317" s="9" t="n"/>
      <c r="V317" s="9" t="n"/>
      <c r="W317" s="9" t="n"/>
      <c r="X317" s="9" t="n"/>
      <c r="Y317" s="9" t="n"/>
      <c r="Z317" s="9" t="n"/>
    </row>
    <row r="318" hidden="1" ht="15.75" customHeight="1" s="44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  <c r="J318" s="9" t="n"/>
      <c r="K318" s="9" t="n"/>
      <c r="L318" s="9" t="n"/>
      <c r="M318" s="9" t="n"/>
      <c r="N318" s="9" t="n"/>
      <c r="O318" s="9" t="n"/>
      <c r="P318" s="9" t="n"/>
      <c r="Q318" s="9" t="n"/>
      <c r="R318" s="9" t="n"/>
      <c r="S318" s="9" t="n"/>
      <c r="T318" s="9" t="n"/>
      <c r="U318" s="9" t="n"/>
      <c r="V318" s="9" t="n"/>
      <c r="W318" s="9" t="n"/>
      <c r="X318" s="9" t="n"/>
      <c r="Y318" s="9" t="n"/>
      <c r="Z318" s="9" t="n"/>
    </row>
    <row r="319" hidden="1" ht="15.75" customHeight="1" s="44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  <c r="J319" s="9" t="n"/>
      <c r="K319" s="9" t="n"/>
      <c r="L319" s="9" t="n"/>
      <c r="M319" s="9" t="n"/>
      <c r="N319" s="9" t="n"/>
      <c r="O319" s="9" t="n"/>
      <c r="P319" s="9" t="n"/>
      <c r="Q319" s="9" t="n"/>
      <c r="R319" s="9" t="n"/>
      <c r="S319" s="9" t="n"/>
      <c r="T319" s="9" t="n"/>
      <c r="U319" s="9" t="n"/>
      <c r="V319" s="9" t="n"/>
      <c r="W319" s="9" t="n"/>
      <c r="X319" s="9" t="n"/>
      <c r="Y319" s="9" t="n"/>
      <c r="Z319" s="9" t="n"/>
    </row>
    <row r="320" hidden="1" ht="15.75" customHeight="1" s="44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  <c r="J320" s="9" t="n"/>
      <c r="K320" s="9" t="n"/>
      <c r="L320" s="9" t="n"/>
      <c r="M320" s="9" t="n"/>
      <c r="N320" s="9" t="n"/>
      <c r="O320" s="9" t="n"/>
      <c r="P320" s="9" t="n"/>
      <c r="Q320" s="9" t="n"/>
      <c r="R320" s="9" t="n"/>
      <c r="S320" s="9" t="n"/>
      <c r="T320" s="9" t="n"/>
      <c r="U320" s="9" t="n"/>
      <c r="V320" s="9" t="n"/>
      <c r="W320" s="9" t="n"/>
      <c r="X320" s="9" t="n"/>
      <c r="Y320" s="9" t="n"/>
      <c r="Z320" s="9" t="n"/>
    </row>
    <row r="321" hidden="1" ht="15.75" customHeight="1" s="44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  <c r="J321" s="9" t="n"/>
      <c r="K321" s="9" t="n"/>
      <c r="L321" s="9" t="n"/>
      <c r="M321" s="9" t="n"/>
      <c r="N321" s="9" t="n"/>
      <c r="O321" s="9" t="n"/>
      <c r="P321" s="9" t="n"/>
      <c r="Q321" s="9" t="n"/>
      <c r="R321" s="9" t="n"/>
      <c r="S321" s="9" t="n"/>
      <c r="T321" s="9" t="n"/>
      <c r="U321" s="9" t="n"/>
      <c r="V321" s="9" t="n"/>
      <c r="W321" s="9" t="n"/>
      <c r="X321" s="9" t="n"/>
      <c r="Y321" s="9" t="n"/>
      <c r="Z321" s="9" t="n"/>
    </row>
    <row r="322" hidden="1" ht="15.75" customHeight="1" s="44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  <c r="J322" s="9" t="n"/>
      <c r="K322" s="9" t="n"/>
      <c r="L322" s="9" t="n"/>
      <c r="M322" s="9" t="n"/>
      <c r="N322" s="9" t="n"/>
      <c r="O322" s="9" t="n"/>
      <c r="P322" s="9" t="n"/>
      <c r="Q322" s="9" t="n"/>
      <c r="R322" s="9" t="n"/>
      <c r="S322" s="9" t="n"/>
      <c r="T322" s="9" t="n"/>
      <c r="U322" s="9" t="n"/>
      <c r="V322" s="9" t="n"/>
      <c r="W322" s="9" t="n"/>
      <c r="X322" s="9" t="n"/>
      <c r="Y322" s="9" t="n"/>
      <c r="Z322" s="9" t="n"/>
    </row>
    <row r="323" hidden="1" ht="15.75" customHeight="1" s="44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  <c r="J323" s="9" t="n"/>
      <c r="K323" s="9" t="n"/>
      <c r="L323" s="9" t="n"/>
      <c r="M323" s="9" t="n"/>
      <c r="N323" s="9" t="n"/>
      <c r="O323" s="9" t="n"/>
      <c r="P323" s="9" t="n"/>
      <c r="Q323" s="9" t="n"/>
      <c r="R323" s="9" t="n"/>
      <c r="S323" s="9" t="n"/>
      <c r="T323" s="9" t="n"/>
      <c r="U323" s="9" t="n"/>
      <c r="V323" s="9" t="n"/>
      <c r="W323" s="9" t="n"/>
      <c r="X323" s="9" t="n"/>
      <c r="Y323" s="9" t="n"/>
      <c r="Z323" s="9" t="n"/>
    </row>
    <row r="324" hidden="1" ht="15.75" customHeight="1" s="4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  <c r="J324" s="9" t="n"/>
      <c r="K324" s="9" t="n"/>
      <c r="L324" s="9" t="n"/>
      <c r="M324" s="9" t="n"/>
      <c r="N324" s="9" t="n"/>
      <c r="O324" s="9" t="n"/>
      <c r="P324" s="9" t="n"/>
      <c r="Q324" s="9" t="n"/>
      <c r="R324" s="9" t="n"/>
      <c r="S324" s="9" t="n"/>
      <c r="T324" s="9" t="n"/>
      <c r="U324" s="9" t="n"/>
      <c r="V324" s="9" t="n"/>
      <c r="W324" s="9" t="n"/>
      <c r="X324" s="9" t="n"/>
      <c r="Y324" s="9" t="n"/>
      <c r="Z324" s="9" t="n"/>
    </row>
    <row r="325" hidden="1" ht="15.75" customHeight="1" s="44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  <c r="J325" s="9" t="n"/>
      <c r="K325" s="9" t="n"/>
      <c r="L325" s="9" t="n"/>
      <c r="M325" s="9" t="n"/>
      <c r="N325" s="9" t="n"/>
      <c r="O325" s="9" t="n"/>
      <c r="P325" s="9" t="n"/>
      <c r="Q325" s="9" t="n"/>
      <c r="R325" s="9" t="n"/>
      <c r="S325" s="9" t="n"/>
      <c r="T325" s="9" t="n"/>
      <c r="U325" s="9" t="n"/>
      <c r="V325" s="9" t="n"/>
      <c r="W325" s="9" t="n"/>
      <c r="X325" s="9" t="n"/>
      <c r="Y325" s="9" t="n"/>
      <c r="Z325" s="9" t="n"/>
    </row>
    <row r="326" hidden="1" ht="15.75" customHeight="1" s="44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  <c r="J326" s="9" t="n"/>
      <c r="K326" s="9" t="n"/>
      <c r="L326" s="9" t="n"/>
      <c r="M326" s="9" t="n"/>
      <c r="N326" s="9" t="n"/>
      <c r="O326" s="9" t="n"/>
      <c r="P326" s="9" t="n"/>
      <c r="Q326" s="9" t="n"/>
      <c r="R326" s="9" t="n"/>
      <c r="S326" s="9" t="n"/>
      <c r="T326" s="9" t="n"/>
      <c r="U326" s="9" t="n"/>
      <c r="V326" s="9" t="n"/>
      <c r="W326" s="9" t="n"/>
      <c r="X326" s="9" t="n"/>
      <c r="Y326" s="9" t="n"/>
      <c r="Z326" s="9" t="n"/>
    </row>
    <row r="327" hidden="1" ht="15.75" customHeight="1" s="44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  <c r="J327" s="9" t="n"/>
      <c r="K327" s="9" t="n"/>
      <c r="L327" s="9" t="n"/>
      <c r="M327" s="9" t="n"/>
      <c r="N327" s="9" t="n"/>
      <c r="O327" s="9" t="n"/>
      <c r="P327" s="9" t="n"/>
      <c r="Q327" s="9" t="n"/>
      <c r="R327" s="9" t="n"/>
      <c r="S327" s="9" t="n"/>
      <c r="T327" s="9" t="n"/>
      <c r="U327" s="9" t="n"/>
      <c r="V327" s="9" t="n"/>
      <c r="W327" s="9" t="n"/>
      <c r="X327" s="9" t="n"/>
      <c r="Y327" s="9" t="n"/>
      <c r="Z327" s="9" t="n"/>
    </row>
    <row r="328" hidden="1" ht="15.75" customHeight="1" s="44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  <c r="J328" s="9" t="n"/>
      <c r="K328" s="9" t="n"/>
      <c r="L328" s="9" t="n"/>
      <c r="M328" s="9" t="n"/>
      <c r="N328" s="9" t="n"/>
      <c r="O328" s="9" t="n"/>
      <c r="P328" s="9" t="n"/>
      <c r="Q328" s="9" t="n"/>
      <c r="R328" s="9" t="n"/>
      <c r="S328" s="9" t="n"/>
      <c r="T328" s="9" t="n"/>
      <c r="U328" s="9" t="n"/>
      <c r="V328" s="9" t="n"/>
      <c r="W328" s="9" t="n"/>
      <c r="X328" s="9" t="n"/>
      <c r="Y328" s="9" t="n"/>
      <c r="Z328" s="9" t="n"/>
    </row>
    <row r="329" hidden="1" ht="15.75" customHeight="1" s="44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  <c r="J329" s="9" t="n"/>
      <c r="K329" s="9" t="n"/>
      <c r="L329" s="9" t="n"/>
      <c r="M329" s="9" t="n"/>
      <c r="N329" s="9" t="n"/>
      <c r="O329" s="9" t="n"/>
      <c r="P329" s="9" t="n"/>
      <c r="Q329" s="9" t="n"/>
      <c r="R329" s="9" t="n"/>
      <c r="S329" s="9" t="n"/>
      <c r="T329" s="9" t="n"/>
      <c r="U329" s="9" t="n"/>
      <c r="V329" s="9" t="n"/>
      <c r="W329" s="9" t="n"/>
      <c r="X329" s="9" t="n"/>
      <c r="Y329" s="9" t="n"/>
      <c r="Z329" s="9" t="n"/>
    </row>
    <row r="330" hidden="1" ht="15.75" customHeight="1" s="44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  <c r="J330" s="9" t="n"/>
      <c r="K330" s="9" t="n"/>
      <c r="L330" s="9" t="n"/>
      <c r="M330" s="9" t="n"/>
      <c r="N330" s="9" t="n"/>
      <c r="O330" s="9" t="n"/>
      <c r="P330" s="9" t="n"/>
      <c r="Q330" s="9" t="n"/>
      <c r="R330" s="9" t="n"/>
      <c r="S330" s="9" t="n"/>
      <c r="T330" s="9" t="n"/>
      <c r="U330" s="9" t="n"/>
      <c r="V330" s="9" t="n"/>
      <c r="W330" s="9" t="n"/>
      <c r="X330" s="9" t="n"/>
      <c r="Y330" s="9" t="n"/>
      <c r="Z330" s="9" t="n"/>
    </row>
    <row r="331" hidden="1" ht="15.75" customHeight="1" s="44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  <c r="J331" s="9" t="n"/>
      <c r="K331" s="9" t="n"/>
      <c r="L331" s="9" t="n"/>
      <c r="M331" s="9" t="n"/>
      <c r="N331" s="9" t="n"/>
      <c r="O331" s="9" t="n"/>
      <c r="P331" s="9" t="n"/>
      <c r="Q331" s="9" t="n"/>
      <c r="R331" s="9" t="n"/>
      <c r="S331" s="9" t="n"/>
      <c r="T331" s="9" t="n"/>
      <c r="U331" s="9" t="n"/>
      <c r="V331" s="9" t="n"/>
      <c r="W331" s="9" t="n"/>
      <c r="X331" s="9" t="n"/>
      <c r="Y331" s="9" t="n"/>
      <c r="Z331" s="9" t="n"/>
    </row>
    <row r="332" hidden="1" ht="15.75" customHeight="1" s="44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  <c r="J332" s="9" t="n"/>
      <c r="K332" s="9" t="n"/>
      <c r="L332" s="9" t="n"/>
      <c r="M332" s="9" t="n"/>
      <c r="N332" s="9" t="n"/>
      <c r="O332" s="9" t="n"/>
      <c r="P332" s="9" t="n"/>
      <c r="Q332" s="9" t="n"/>
      <c r="R332" s="9" t="n"/>
      <c r="S332" s="9" t="n"/>
      <c r="T332" s="9" t="n"/>
      <c r="U332" s="9" t="n"/>
      <c r="V332" s="9" t="n"/>
      <c r="W332" s="9" t="n"/>
      <c r="X332" s="9" t="n"/>
      <c r="Y332" s="9" t="n"/>
      <c r="Z332" s="9" t="n"/>
    </row>
    <row r="333" hidden="1" ht="15.75" customHeight="1" s="44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  <c r="J333" s="9" t="n"/>
      <c r="K333" s="9" t="n"/>
      <c r="L333" s="9" t="n"/>
      <c r="M333" s="9" t="n"/>
      <c r="N333" s="9" t="n"/>
      <c r="O333" s="9" t="n"/>
      <c r="P333" s="9" t="n"/>
      <c r="Q333" s="9" t="n"/>
      <c r="R333" s="9" t="n"/>
      <c r="S333" s="9" t="n"/>
      <c r="T333" s="9" t="n"/>
      <c r="U333" s="9" t="n"/>
      <c r="V333" s="9" t="n"/>
      <c r="W333" s="9" t="n"/>
      <c r="X333" s="9" t="n"/>
      <c r="Y333" s="9" t="n"/>
      <c r="Z333" s="9" t="n"/>
    </row>
    <row r="334" hidden="1" ht="15.75" customHeight="1" s="4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  <c r="J334" s="9" t="n"/>
      <c r="K334" s="9" t="n"/>
      <c r="L334" s="9" t="n"/>
      <c r="M334" s="9" t="n"/>
      <c r="N334" s="9" t="n"/>
      <c r="O334" s="9" t="n"/>
      <c r="P334" s="9" t="n"/>
      <c r="Q334" s="9" t="n"/>
      <c r="R334" s="9" t="n"/>
      <c r="S334" s="9" t="n"/>
      <c r="T334" s="9" t="n"/>
      <c r="U334" s="9" t="n"/>
      <c r="V334" s="9" t="n"/>
      <c r="W334" s="9" t="n"/>
      <c r="X334" s="9" t="n"/>
      <c r="Y334" s="9" t="n"/>
      <c r="Z334" s="9" t="n"/>
    </row>
    <row r="335" hidden="1" ht="15.75" customHeight="1" s="44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  <c r="J335" s="9" t="n"/>
      <c r="K335" s="9" t="n"/>
      <c r="L335" s="9" t="n"/>
      <c r="M335" s="9" t="n"/>
      <c r="N335" s="9" t="n"/>
      <c r="O335" s="9" t="n"/>
      <c r="P335" s="9" t="n"/>
      <c r="Q335" s="9" t="n"/>
      <c r="R335" s="9" t="n"/>
      <c r="S335" s="9" t="n"/>
      <c r="T335" s="9" t="n"/>
      <c r="U335" s="9" t="n"/>
      <c r="V335" s="9" t="n"/>
      <c r="W335" s="9" t="n"/>
      <c r="X335" s="9" t="n"/>
      <c r="Y335" s="9" t="n"/>
      <c r="Z335" s="9" t="n"/>
    </row>
    <row r="336" hidden="1" ht="15.75" customHeight="1" s="44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  <c r="J336" s="9" t="n"/>
      <c r="K336" s="9" t="n"/>
      <c r="L336" s="9" t="n"/>
      <c r="M336" s="9" t="n"/>
      <c r="N336" s="9" t="n"/>
      <c r="O336" s="9" t="n"/>
      <c r="P336" s="9" t="n"/>
      <c r="Q336" s="9" t="n"/>
      <c r="R336" s="9" t="n"/>
      <c r="S336" s="9" t="n"/>
      <c r="T336" s="9" t="n"/>
      <c r="U336" s="9" t="n"/>
      <c r="V336" s="9" t="n"/>
      <c r="W336" s="9" t="n"/>
      <c r="X336" s="9" t="n"/>
      <c r="Y336" s="9" t="n"/>
      <c r="Z336" s="9" t="n"/>
    </row>
    <row r="337" hidden="1" ht="15.75" customHeight="1" s="44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  <c r="J337" s="9" t="n"/>
      <c r="K337" s="9" t="n"/>
      <c r="L337" s="9" t="n"/>
      <c r="M337" s="9" t="n"/>
      <c r="N337" s="9" t="n"/>
      <c r="O337" s="9" t="n"/>
      <c r="P337" s="9" t="n"/>
      <c r="Q337" s="9" t="n"/>
      <c r="R337" s="9" t="n"/>
      <c r="S337" s="9" t="n"/>
      <c r="T337" s="9" t="n"/>
      <c r="U337" s="9" t="n"/>
      <c r="V337" s="9" t="n"/>
      <c r="W337" s="9" t="n"/>
      <c r="X337" s="9" t="n"/>
      <c r="Y337" s="9" t="n"/>
      <c r="Z337" s="9" t="n"/>
    </row>
    <row r="338" hidden="1" ht="15.75" customHeight="1" s="44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  <c r="J338" s="9" t="n"/>
      <c r="K338" s="9" t="n"/>
      <c r="L338" s="9" t="n"/>
      <c r="M338" s="9" t="n"/>
      <c r="N338" s="9" t="n"/>
      <c r="O338" s="9" t="n"/>
      <c r="P338" s="9" t="n"/>
      <c r="Q338" s="9" t="n"/>
      <c r="R338" s="9" t="n"/>
      <c r="S338" s="9" t="n"/>
      <c r="T338" s="9" t="n"/>
      <c r="U338" s="9" t="n"/>
      <c r="V338" s="9" t="n"/>
      <c r="W338" s="9" t="n"/>
      <c r="X338" s="9" t="n"/>
      <c r="Y338" s="9" t="n"/>
      <c r="Z338" s="9" t="n"/>
    </row>
    <row r="339" hidden="1" ht="15.75" customHeight="1" s="44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  <c r="J339" s="9" t="n"/>
      <c r="K339" s="9" t="n"/>
      <c r="L339" s="9" t="n"/>
      <c r="M339" s="9" t="n"/>
      <c r="N339" s="9" t="n"/>
      <c r="O339" s="9" t="n"/>
      <c r="P339" s="9" t="n"/>
      <c r="Q339" s="9" t="n"/>
      <c r="R339" s="9" t="n"/>
      <c r="S339" s="9" t="n"/>
      <c r="T339" s="9" t="n"/>
      <c r="U339" s="9" t="n"/>
      <c r="V339" s="9" t="n"/>
      <c r="W339" s="9" t="n"/>
      <c r="X339" s="9" t="n"/>
      <c r="Y339" s="9" t="n"/>
      <c r="Z339" s="9" t="n"/>
    </row>
    <row r="340" hidden="1" ht="15.75" customHeight="1" s="44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  <c r="J340" s="9" t="n"/>
      <c r="K340" s="9" t="n"/>
      <c r="L340" s="9" t="n"/>
      <c r="M340" s="9" t="n"/>
      <c r="N340" s="9" t="n"/>
      <c r="O340" s="9" t="n"/>
      <c r="P340" s="9" t="n"/>
      <c r="Q340" s="9" t="n"/>
      <c r="R340" s="9" t="n"/>
      <c r="S340" s="9" t="n"/>
      <c r="T340" s="9" t="n"/>
      <c r="U340" s="9" t="n"/>
      <c r="V340" s="9" t="n"/>
      <c r="W340" s="9" t="n"/>
      <c r="X340" s="9" t="n"/>
      <c r="Y340" s="9" t="n"/>
      <c r="Z340" s="9" t="n"/>
    </row>
    <row r="341" hidden="1" ht="15.75" customHeight="1" s="44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  <c r="J341" s="9" t="n"/>
      <c r="K341" s="9" t="n"/>
      <c r="L341" s="9" t="n"/>
      <c r="M341" s="9" t="n"/>
      <c r="N341" s="9" t="n"/>
      <c r="O341" s="9" t="n"/>
      <c r="P341" s="9" t="n"/>
      <c r="Q341" s="9" t="n"/>
      <c r="R341" s="9" t="n"/>
      <c r="S341" s="9" t="n"/>
      <c r="T341" s="9" t="n"/>
      <c r="U341" s="9" t="n"/>
      <c r="V341" s="9" t="n"/>
      <c r="W341" s="9" t="n"/>
      <c r="X341" s="9" t="n"/>
      <c r="Y341" s="9" t="n"/>
      <c r="Z341" s="9" t="n"/>
    </row>
    <row r="342" hidden="1" ht="15.75" customHeight="1" s="44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  <c r="J342" s="9" t="n"/>
      <c r="K342" s="9" t="n"/>
      <c r="L342" s="9" t="n"/>
      <c r="M342" s="9" t="n"/>
      <c r="N342" s="9" t="n"/>
      <c r="O342" s="9" t="n"/>
      <c r="P342" s="9" t="n"/>
      <c r="Q342" s="9" t="n"/>
      <c r="R342" s="9" t="n"/>
      <c r="S342" s="9" t="n"/>
      <c r="T342" s="9" t="n"/>
      <c r="U342" s="9" t="n"/>
      <c r="V342" s="9" t="n"/>
      <c r="W342" s="9" t="n"/>
      <c r="X342" s="9" t="n"/>
      <c r="Y342" s="9" t="n"/>
      <c r="Z342" s="9" t="n"/>
    </row>
    <row r="343" hidden="1" ht="15.75" customHeight="1" s="44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  <c r="J343" s="9" t="n"/>
      <c r="K343" s="9" t="n"/>
      <c r="L343" s="9" t="n"/>
      <c r="M343" s="9" t="n"/>
      <c r="N343" s="9" t="n"/>
      <c r="O343" s="9" t="n"/>
      <c r="P343" s="9" t="n"/>
      <c r="Q343" s="9" t="n"/>
      <c r="R343" s="9" t="n"/>
      <c r="S343" s="9" t="n"/>
      <c r="T343" s="9" t="n"/>
      <c r="U343" s="9" t="n"/>
      <c r="V343" s="9" t="n"/>
      <c r="W343" s="9" t="n"/>
      <c r="X343" s="9" t="n"/>
      <c r="Y343" s="9" t="n"/>
      <c r="Z343" s="9" t="n"/>
    </row>
    <row r="344" hidden="1" ht="15.75" customHeight="1" s="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  <c r="J344" s="9" t="n"/>
      <c r="K344" s="9" t="n"/>
      <c r="L344" s="9" t="n"/>
      <c r="M344" s="9" t="n"/>
      <c r="N344" s="9" t="n"/>
      <c r="O344" s="9" t="n"/>
      <c r="P344" s="9" t="n"/>
      <c r="Q344" s="9" t="n"/>
      <c r="R344" s="9" t="n"/>
      <c r="S344" s="9" t="n"/>
      <c r="T344" s="9" t="n"/>
      <c r="U344" s="9" t="n"/>
      <c r="V344" s="9" t="n"/>
      <c r="W344" s="9" t="n"/>
      <c r="X344" s="9" t="n"/>
      <c r="Y344" s="9" t="n"/>
      <c r="Z344" s="9" t="n"/>
    </row>
    <row r="345" hidden="1" ht="15.75" customHeight="1" s="44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  <c r="J345" s="9" t="n"/>
      <c r="K345" s="9" t="n"/>
      <c r="L345" s="9" t="n"/>
      <c r="M345" s="9" t="n"/>
      <c r="N345" s="9" t="n"/>
      <c r="O345" s="9" t="n"/>
      <c r="P345" s="9" t="n"/>
      <c r="Q345" s="9" t="n"/>
      <c r="R345" s="9" t="n"/>
      <c r="S345" s="9" t="n"/>
      <c r="T345" s="9" t="n"/>
      <c r="U345" s="9" t="n"/>
      <c r="V345" s="9" t="n"/>
      <c r="W345" s="9" t="n"/>
      <c r="X345" s="9" t="n"/>
      <c r="Y345" s="9" t="n"/>
      <c r="Z345" s="9" t="n"/>
    </row>
    <row r="346" hidden="1" ht="15.75" customHeight="1" s="44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  <c r="J346" s="9" t="n"/>
      <c r="K346" s="9" t="n"/>
      <c r="L346" s="9" t="n"/>
      <c r="M346" s="9" t="n"/>
      <c r="N346" s="9" t="n"/>
      <c r="O346" s="9" t="n"/>
      <c r="P346" s="9" t="n"/>
      <c r="Q346" s="9" t="n"/>
      <c r="R346" s="9" t="n"/>
      <c r="S346" s="9" t="n"/>
      <c r="T346" s="9" t="n"/>
      <c r="U346" s="9" t="n"/>
      <c r="V346" s="9" t="n"/>
      <c r="W346" s="9" t="n"/>
      <c r="X346" s="9" t="n"/>
      <c r="Y346" s="9" t="n"/>
      <c r="Z346" s="9" t="n"/>
    </row>
    <row r="347" hidden="1" ht="15.75" customHeight="1" s="44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  <c r="J347" s="9" t="n"/>
      <c r="K347" s="9" t="n"/>
      <c r="L347" s="9" t="n"/>
      <c r="M347" s="9" t="n"/>
      <c r="N347" s="9" t="n"/>
      <c r="O347" s="9" t="n"/>
      <c r="P347" s="9" t="n"/>
      <c r="Q347" s="9" t="n"/>
      <c r="R347" s="9" t="n"/>
      <c r="S347" s="9" t="n"/>
      <c r="T347" s="9" t="n"/>
      <c r="U347" s="9" t="n"/>
      <c r="V347" s="9" t="n"/>
      <c r="W347" s="9" t="n"/>
      <c r="X347" s="9" t="n"/>
      <c r="Y347" s="9" t="n"/>
      <c r="Z347" s="9" t="n"/>
    </row>
    <row r="348" hidden="1" ht="15.75" customHeight="1" s="44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  <c r="J348" s="9" t="n"/>
      <c r="K348" s="9" t="n"/>
      <c r="L348" s="9" t="n"/>
      <c r="M348" s="9" t="n"/>
      <c r="N348" s="9" t="n"/>
      <c r="O348" s="9" t="n"/>
      <c r="P348" s="9" t="n"/>
      <c r="Q348" s="9" t="n"/>
      <c r="R348" s="9" t="n"/>
      <c r="S348" s="9" t="n"/>
      <c r="T348" s="9" t="n"/>
      <c r="U348" s="9" t="n"/>
      <c r="V348" s="9" t="n"/>
      <c r="W348" s="9" t="n"/>
      <c r="X348" s="9" t="n"/>
      <c r="Y348" s="9" t="n"/>
      <c r="Z348" s="9" t="n"/>
    </row>
    <row r="349" hidden="1" ht="15.75" customHeight="1" s="44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  <c r="J349" s="9" t="n"/>
      <c r="K349" s="9" t="n"/>
      <c r="L349" s="9" t="n"/>
      <c r="M349" s="9" t="n"/>
      <c r="N349" s="9" t="n"/>
      <c r="O349" s="9" t="n"/>
      <c r="P349" s="9" t="n"/>
      <c r="Q349" s="9" t="n"/>
      <c r="R349" s="9" t="n"/>
      <c r="S349" s="9" t="n"/>
      <c r="T349" s="9" t="n"/>
      <c r="U349" s="9" t="n"/>
      <c r="V349" s="9" t="n"/>
      <c r="W349" s="9" t="n"/>
      <c r="X349" s="9" t="n"/>
      <c r="Y349" s="9" t="n"/>
      <c r="Z349" s="9" t="n"/>
    </row>
    <row r="350" hidden="1" ht="15.75" customHeight="1" s="44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  <c r="J350" s="9" t="n"/>
      <c r="K350" s="9" t="n"/>
      <c r="L350" s="9" t="n"/>
      <c r="M350" s="9" t="n"/>
      <c r="N350" s="9" t="n"/>
      <c r="O350" s="9" t="n"/>
      <c r="P350" s="9" t="n"/>
      <c r="Q350" s="9" t="n"/>
      <c r="R350" s="9" t="n"/>
      <c r="S350" s="9" t="n"/>
      <c r="T350" s="9" t="n"/>
      <c r="U350" s="9" t="n"/>
      <c r="V350" s="9" t="n"/>
      <c r="W350" s="9" t="n"/>
      <c r="X350" s="9" t="n"/>
      <c r="Y350" s="9" t="n"/>
      <c r="Z350" s="9" t="n"/>
    </row>
    <row r="351" hidden="1" ht="15.75" customHeight="1" s="44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  <c r="J351" s="9" t="n"/>
      <c r="K351" s="9" t="n"/>
      <c r="L351" s="9" t="n"/>
      <c r="M351" s="9" t="n"/>
      <c r="N351" s="9" t="n"/>
      <c r="O351" s="9" t="n"/>
      <c r="P351" s="9" t="n"/>
      <c r="Q351" s="9" t="n"/>
      <c r="R351" s="9" t="n"/>
      <c r="S351" s="9" t="n"/>
      <c r="T351" s="9" t="n"/>
      <c r="U351" s="9" t="n"/>
      <c r="V351" s="9" t="n"/>
      <c r="W351" s="9" t="n"/>
      <c r="X351" s="9" t="n"/>
      <c r="Y351" s="9" t="n"/>
      <c r="Z351" s="9" t="n"/>
    </row>
    <row r="352" hidden="1" ht="15.75" customHeight="1" s="44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  <c r="J352" s="9" t="n"/>
      <c r="K352" s="9" t="n"/>
      <c r="L352" s="9" t="n"/>
      <c r="M352" s="9" t="n"/>
      <c r="N352" s="9" t="n"/>
      <c r="O352" s="9" t="n"/>
      <c r="P352" s="9" t="n"/>
      <c r="Q352" s="9" t="n"/>
      <c r="R352" s="9" t="n"/>
      <c r="S352" s="9" t="n"/>
      <c r="T352" s="9" t="n"/>
      <c r="U352" s="9" t="n"/>
      <c r="V352" s="9" t="n"/>
      <c r="W352" s="9" t="n"/>
      <c r="X352" s="9" t="n"/>
      <c r="Y352" s="9" t="n"/>
      <c r="Z352" s="9" t="n"/>
    </row>
    <row r="353" hidden="1" ht="15.75" customHeight="1" s="44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  <c r="J353" s="9" t="n"/>
      <c r="K353" s="9" t="n"/>
      <c r="L353" s="9" t="n"/>
      <c r="M353" s="9" t="n"/>
      <c r="N353" s="9" t="n"/>
      <c r="O353" s="9" t="n"/>
      <c r="P353" s="9" t="n"/>
      <c r="Q353" s="9" t="n"/>
      <c r="R353" s="9" t="n"/>
      <c r="S353" s="9" t="n"/>
      <c r="T353" s="9" t="n"/>
      <c r="U353" s="9" t="n"/>
      <c r="V353" s="9" t="n"/>
      <c r="W353" s="9" t="n"/>
      <c r="X353" s="9" t="n"/>
      <c r="Y353" s="9" t="n"/>
      <c r="Z353" s="9" t="n"/>
    </row>
    <row r="354" hidden="1" ht="15.75" customHeight="1" s="4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  <c r="J354" s="9" t="n"/>
      <c r="K354" s="9" t="n"/>
      <c r="L354" s="9" t="n"/>
      <c r="M354" s="9" t="n"/>
      <c r="N354" s="9" t="n"/>
      <c r="O354" s="9" t="n"/>
      <c r="P354" s="9" t="n"/>
      <c r="Q354" s="9" t="n"/>
      <c r="R354" s="9" t="n"/>
      <c r="S354" s="9" t="n"/>
      <c r="T354" s="9" t="n"/>
      <c r="U354" s="9" t="n"/>
      <c r="V354" s="9" t="n"/>
      <c r="W354" s="9" t="n"/>
      <c r="X354" s="9" t="n"/>
      <c r="Y354" s="9" t="n"/>
      <c r="Z354" s="9" t="n"/>
    </row>
    <row r="355" hidden="1" ht="15.75" customHeight="1" s="44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  <c r="J355" s="9" t="n"/>
      <c r="K355" s="9" t="n"/>
      <c r="L355" s="9" t="n"/>
      <c r="M355" s="9" t="n"/>
      <c r="N355" s="9" t="n"/>
      <c r="O355" s="9" t="n"/>
      <c r="P355" s="9" t="n"/>
      <c r="Q355" s="9" t="n"/>
      <c r="R355" s="9" t="n"/>
      <c r="S355" s="9" t="n"/>
      <c r="T355" s="9" t="n"/>
      <c r="U355" s="9" t="n"/>
      <c r="V355" s="9" t="n"/>
      <c r="W355" s="9" t="n"/>
      <c r="X355" s="9" t="n"/>
      <c r="Y355" s="9" t="n"/>
      <c r="Z355" s="9" t="n"/>
    </row>
    <row r="356" hidden="1" ht="15.75" customHeight="1" s="44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  <c r="J356" s="9" t="n"/>
      <c r="K356" s="9" t="n"/>
      <c r="L356" s="9" t="n"/>
      <c r="M356" s="9" t="n"/>
      <c r="N356" s="9" t="n"/>
      <c r="O356" s="9" t="n"/>
      <c r="P356" s="9" t="n"/>
      <c r="Q356" s="9" t="n"/>
      <c r="R356" s="9" t="n"/>
      <c r="S356" s="9" t="n"/>
      <c r="T356" s="9" t="n"/>
      <c r="U356" s="9" t="n"/>
      <c r="V356" s="9" t="n"/>
      <c r="W356" s="9" t="n"/>
      <c r="X356" s="9" t="n"/>
      <c r="Y356" s="9" t="n"/>
      <c r="Z356" s="9" t="n"/>
    </row>
    <row r="357" hidden="1" ht="15.75" customHeight="1" s="44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  <c r="J357" s="9" t="n"/>
      <c r="K357" s="9" t="n"/>
      <c r="L357" s="9" t="n"/>
      <c r="M357" s="9" t="n"/>
      <c r="N357" s="9" t="n"/>
      <c r="O357" s="9" t="n"/>
      <c r="P357" s="9" t="n"/>
      <c r="Q357" s="9" t="n"/>
      <c r="R357" s="9" t="n"/>
      <c r="S357" s="9" t="n"/>
      <c r="T357" s="9" t="n"/>
      <c r="U357" s="9" t="n"/>
      <c r="V357" s="9" t="n"/>
      <c r="W357" s="9" t="n"/>
      <c r="X357" s="9" t="n"/>
      <c r="Y357" s="9" t="n"/>
      <c r="Z357" s="9" t="n"/>
    </row>
    <row r="358" hidden="1" ht="15.75" customHeight="1" s="44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  <c r="J358" s="9" t="n"/>
      <c r="K358" s="9" t="n"/>
      <c r="L358" s="9" t="n"/>
      <c r="M358" s="9" t="n"/>
      <c r="N358" s="9" t="n"/>
      <c r="O358" s="9" t="n"/>
      <c r="P358" s="9" t="n"/>
      <c r="Q358" s="9" t="n"/>
      <c r="R358" s="9" t="n"/>
      <c r="S358" s="9" t="n"/>
      <c r="T358" s="9" t="n"/>
      <c r="U358" s="9" t="n"/>
      <c r="V358" s="9" t="n"/>
      <c r="W358" s="9" t="n"/>
      <c r="X358" s="9" t="n"/>
      <c r="Y358" s="9" t="n"/>
      <c r="Z358" s="9" t="n"/>
    </row>
    <row r="359" hidden="1" ht="15.75" customHeight="1" s="44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  <c r="J359" s="9" t="n"/>
      <c r="K359" s="9" t="n"/>
      <c r="L359" s="9" t="n"/>
      <c r="M359" s="9" t="n"/>
      <c r="N359" s="9" t="n"/>
      <c r="O359" s="9" t="n"/>
      <c r="P359" s="9" t="n"/>
      <c r="Q359" s="9" t="n"/>
      <c r="R359" s="9" t="n"/>
      <c r="S359" s="9" t="n"/>
      <c r="T359" s="9" t="n"/>
      <c r="U359" s="9" t="n"/>
      <c r="V359" s="9" t="n"/>
      <c r="W359" s="9" t="n"/>
      <c r="X359" s="9" t="n"/>
      <c r="Y359" s="9" t="n"/>
      <c r="Z359" s="9" t="n"/>
    </row>
    <row r="360" hidden="1" ht="15.75" customHeight="1" s="44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  <c r="J360" s="9" t="n"/>
      <c r="K360" s="9" t="n"/>
      <c r="L360" s="9" t="n"/>
      <c r="M360" s="9" t="n"/>
      <c r="N360" s="9" t="n"/>
      <c r="O360" s="9" t="n"/>
      <c r="P360" s="9" t="n"/>
      <c r="Q360" s="9" t="n"/>
      <c r="R360" s="9" t="n"/>
      <c r="S360" s="9" t="n"/>
      <c r="T360" s="9" t="n"/>
      <c r="U360" s="9" t="n"/>
      <c r="V360" s="9" t="n"/>
      <c r="W360" s="9" t="n"/>
      <c r="X360" s="9" t="n"/>
      <c r="Y360" s="9" t="n"/>
      <c r="Z360" s="9" t="n"/>
    </row>
    <row r="361" hidden="1" ht="15.75" customHeight="1" s="44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  <c r="J361" s="9" t="n"/>
      <c r="K361" s="9" t="n"/>
      <c r="L361" s="9" t="n"/>
      <c r="M361" s="9" t="n"/>
      <c r="N361" s="9" t="n"/>
      <c r="O361" s="9" t="n"/>
      <c r="P361" s="9" t="n"/>
      <c r="Q361" s="9" t="n"/>
      <c r="R361" s="9" t="n"/>
      <c r="S361" s="9" t="n"/>
      <c r="T361" s="9" t="n"/>
      <c r="U361" s="9" t="n"/>
      <c r="V361" s="9" t="n"/>
      <c r="W361" s="9" t="n"/>
      <c r="X361" s="9" t="n"/>
      <c r="Y361" s="9" t="n"/>
      <c r="Z361" s="9" t="n"/>
    </row>
    <row r="362" hidden="1" ht="15.75" customHeight="1" s="44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  <c r="J362" s="9" t="n"/>
      <c r="K362" s="9" t="n"/>
      <c r="L362" s="9" t="n"/>
      <c r="M362" s="9" t="n"/>
      <c r="N362" s="9" t="n"/>
      <c r="O362" s="9" t="n"/>
      <c r="P362" s="9" t="n"/>
      <c r="Q362" s="9" t="n"/>
      <c r="R362" s="9" t="n"/>
      <c r="S362" s="9" t="n"/>
      <c r="T362" s="9" t="n"/>
      <c r="U362" s="9" t="n"/>
      <c r="V362" s="9" t="n"/>
      <c r="W362" s="9" t="n"/>
      <c r="X362" s="9" t="n"/>
      <c r="Y362" s="9" t="n"/>
      <c r="Z362" s="9" t="n"/>
    </row>
    <row r="363" hidden="1" ht="15.75" customHeight="1" s="44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  <c r="J363" s="9" t="n"/>
      <c r="K363" s="9" t="n"/>
      <c r="L363" s="9" t="n"/>
      <c r="M363" s="9" t="n"/>
      <c r="N363" s="9" t="n"/>
      <c r="O363" s="9" t="n"/>
      <c r="P363" s="9" t="n"/>
      <c r="Q363" s="9" t="n"/>
      <c r="R363" s="9" t="n"/>
      <c r="S363" s="9" t="n"/>
      <c r="T363" s="9" t="n"/>
      <c r="U363" s="9" t="n"/>
      <c r="V363" s="9" t="n"/>
      <c r="W363" s="9" t="n"/>
      <c r="X363" s="9" t="n"/>
      <c r="Y363" s="9" t="n"/>
      <c r="Z363" s="9" t="n"/>
    </row>
    <row r="364" hidden="1" ht="15.75" customHeight="1" s="4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  <c r="J364" s="9" t="n"/>
      <c r="K364" s="9" t="n"/>
      <c r="L364" s="9" t="n"/>
      <c r="M364" s="9" t="n"/>
      <c r="N364" s="9" t="n"/>
      <c r="O364" s="9" t="n"/>
      <c r="P364" s="9" t="n"/>
      <c r="Q364" s="9" t="n"/>
      <c r="R364" s="9" t="n"/>
      <c r="S364" s="9" t="n"/>
      <c r="T364" s="9" t="n"/>
      <c r="U364" s="9" t="n"/>
      <c r="V364" s="9" t="n"/>
      <c r="W364" s="9" t="n"/>
      <c r="X364" s="9" t="n"/>
      <c r="Y364" s="9" t="n"/>
      <c r="Z364" s="9" t="n"/>
    </row>
    <row r="365" hidden="1" ht="15.75" customHeight="1" s="44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  <c r="J365" s="9" t="n"/>
      <c r="K365" s="9" t="n"/>
      <c r="L365" s="9" t="n"/>
      <c r="M365" s="9" t="n"/>
      <c r="N365" s="9" t="n"/>
      <c r="O365" s="9" t="n"/>
      <c r="P365" s="9" t="n"/>
      <c r="Q365" s="9" t="n"/>
      <c r="R365" s="9" t="n"/>
      <c r="S365" s="9" t="n"/>
      <c r="T365" s="9" t="n"/>
      <c r="U365" s="9" t="n"/>
      <c r="V365" s="9" t="n"/>
      <c r="W365" s="9" t="n"/>
      <c r="X365" s="9" t="n"/>
      <c r="Y365" s="9" t="n"/>
      <c r="Z365" s="9" t="n"/>
    </row>
    <row r="366" hidden="1" ht="15.75" customHeight="1" s="44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  <c r="J366" s="9" t="n"/>
      <c r="K366" s="9" t="n"/>
      <c r="L366" s="9" t="n"/>
      <c r="M366" s="9" t="n"/>
      <c r="N366" s="9" t="n"/>
      <c r="O366" s="9" t="n"/>
      <c r="P366" s="9" t="n"/>
      <c r="Q366" s="9" t="n"/>
      <c r="R366" s="9" t="n"/>
      <c r="S366" s="9" t="n"/>
      <c r="T366" s="9" t="n"/>
      <c r="U366" s="9" t="n"/>
      <c r="V366" s="9" t="n"/>
      <c r="W366" s="9" t="n"/>
      <c r="X366" s="9" t="n"/>
      <c r="Y366" s="9" t="n"/>
      <c r="Z366" s="9" t="n"/>
    </row>
    <row r="367" hidden="1" ht="15.75" customHeight="1" s="44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  <c r="J367" s="9" t="n"/>
      <c r="K367" s="9" t="n"/>
      <c r="L367" s="9" t="n"/>
      <c r="M367" s="9" t="n"/>
      <c r="N367" s="9" t="n"/>
      <c r="O367" s="9" t="n"/>
      <c r="P367" s="9" t="n"/>
      <c r="Q367" s="9" t="n"/>
      <c r="R367" s="9" t="n"/>
      <c r="S367" s="9" t="n"/>
      <c r="T367" s="9" t="n"/>
      <c r="U367" s="9" t="n"/>
      <c r="V367" s="9" t="n"/>
      <c r="W367" s="9" t="n"/>
      <c r="X367" s="9" t="n"/>
      <c r="Y367" s="9" t="n"/>
      <c r="Z367" s="9" t="n"/>
    </row>
    <row r="368" hidden="1" ht="15.75" customHeight="1" s="44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  <c r="J368" s="9" t="n"/>
      <c r="K368" s="9" t="n"/>
      <c r="L368" s="9" t="n"/>
      <c r="M368" s="9" t="n"/>
      <c r="N368" s="9" t="n"/>
      <c r="O368" s="9" t="n"/>
      <c r="P368" s="9" t="n"/>
      <c r="Q368" s="9" t="n"/>
      <c r="R368" s="9" t="n"/>
      <c r="S368" s="9" t="n"/>
      <c r="T368" s="9" t="n"/>
      <c r="U368" s="9" t="n"/>
      <c r="V368" s="9" t="n"/>
      <c r="W368" s="9" t="n"/>
      <c r="X368" s="9" t="n"/>
      <c r="Y368" s="9" t="n"/>
      <c r="Z368" s="9" t="n"/>
    </row>
    <row r="369" hidden="1" ht="15.75" customHeight="1" s="44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  <c r="J369" s="9" t="n"/>
      <c r="K369" s="9" t="n"/>
      <c r="L369" s="9" t="n"/>
      <c r="M369" s="9" t="n"/>
      <c r="N369" s="9" t="n"/>
      <c r="O369" s="9" t="n"/>
      <c r="P369" s="9" t="n"/>
      <c r="Q369" s="9" t="n"/>
      <c r="R369" s="9" t="n"/>
      <c r="S369" s="9" t="n"/>
      <c r="T369" s="9" t="n"/>
      <c r="U369" s="9" t="n"/>
      <c r="V369" s="9" t="n"/>
      <c r="W369" s="9" t="n"/>
      <c r="X369" s="9" t="n"/>
      <c r="Y369" s="9" t="n"/>
      <c r="Z369" s="9" t="n"/>
    </row>
    <row r="370" hidden="1" ht="15.75" customHeight="1" s="44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  <c r="J370" s="9" t="n"/>
      <c r="K370" s="9" t="n"/>
      <c r="L370" s="9" t="n"/>
      <c r="M370" s="9" t="n"/>
      <c r="N370" s="9" t="n"/>
      <c r="O370" s="9" t="n"/>
      <c r="P370" s="9" t="n"/>
      <c r="Q370" s="9" t="n"/>
      <c r="R370" s="9" t="n"/>
      <c r="S370" s="9" t="n"/>
      <c r="T370" s="9" t="n"/>
      <c r="U370" s="9" t="n"/>
      <c r="V370" s="9" t="n"/>
      <c r="W370" s="9" t="n"/>
      <c r="X370" s="9" t="n"/>
      <c r="Y370" s="9" t="n"/>
      <c r="Z370" s="9" t="n"/>
    </row>
    <row r="371" hidden="1" ht="15.75" customHeight="1" s="44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  <c r="J371" s="9" t="n"/>
      <c r="K371" s="9" t="n"/>
      <c r="L371" s="9" t="n"/>
      <c r="M371" s="9" t="n"/>
      <c r="N371" s="9" t="n"/>
      <c r="O371" s="9" t="n"/>
      <c r="P371" s="9" t="n"/>
      <c r="Q371" s="9" t="n"/>
      <c r="R371" s="9" t="n"/>
      <c r="S371" s="9" t="n"/>
      <c r="T371" s="9" t="n"/>
      <c r="U371" s="9" t="n"/>
      <c r="V371" s="9" t="n"/>
      <c r="W371" s="9" t="n"/>
      <c r="X371" s="9" t="n"/>
      <c r="Y371" s="9" t="n"/>
      <c r="Z371" s="9" t="n"/>
    </row>
    <row r="372" hidden="1" ht="15.75" customHeight="1" s="44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  <c r="J372" s="9" t="n"/>
      <c r="K372" s="9" t="n"/>
      <c r="L372" s="9" t="n"/>
      <c r="M372" s="9" t="n"/>
      <c r="N372" s="9" t="n"/>
      <c r="O372" s="9" t="n"/>
      <c r="P372" s="9" t="n"/>
      <c r="Q372" s="9" t="n"/>
      <c r="R372" s="9" t="n"/>
      <c r="S372" s="9" t="n"/>
      <c r="T372" s="9" t="n"/>
      <c r="U372" s="9" t="n"/>
      <c r="V372" s="9" t="n"/>
      <c r="W372" s="9" t="n"/>
      <c r="X372" s="9" t="n"/>
      <c r="Y372" s="9" t="n"/>
      <c r="Z372" s="9" t="n"/>
    </row>
    <row r="373" hidden="1" ht="15.75" customHeight="1" s="44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  <c r="J373" s="9" t="n"/>
      <c r="K373" s="9" t="n"/>
      <c r="L373" s="9" t="n"/>
      <c r="M373" s="9" t="n"/>
      <c r="N373" s="9" t="n"/>
      <c r="O373" s="9" t="n"/>
      <c r="P373" s="9" t="n"/>
      <c r="Q373" s="9" t="n"/>
      <c r="R373" s="9" t="n"/>
      <c r="S373" s="9" t="n"/>
      <c r="T373" s="9" t="n"/>
      <c r="U373" s="9" t="n"/>
      <c r="V373" s="9" t="n"/>
      <c r="W373" s="9" t="n"/>
      <c r="X373" s="9" t="n"/>
      <c r="Y373" s="9" t="n"/>
      <c r="Z373" s="9" t="n"/>
    </row>
    <row r="374" hidden="1" ht="15.75" customHeight="1" s="4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  <c r="J374" s="9" t="n"/>
      <c r="K374" s="9" t="n"/>
      <c r="L374" s="9" t="n"/>
      <c r="M374" s="9" t="n"/>
      <c r="N374" s="9" t="n"/>
      <c r="O374" s="9" t="n"/>
      <c r="P374" s="9" t="n"/>
      <c r="Q374" s="9" t="n"/>
      <c r="R374" s="9" t="n"/>
      <c r="S374" s="9" t="n"/>
      <c r="T374" s="9" t="n"/>
      <c r="U374" s="9" t="n"/>
      <c r="V374" s="9" t="n"/>
      <c r="W374" s="9" t="n"/>
      <c r="X374" s="9" t="n"/>
      <c r="Y374" s="9" t="n"/>
      <c r="Z374" s="9" t="n"/>
    </row>
    <row r="375" hidden="1" ht="15.75" customHeight="1" s="44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  <c r="J375" s="9" t="n"/>
      <c r="K375" s="9" t="n"/>
      <c r="L375" s="9" t="n"/>
      <c r="M375" s="9" t="n"/>
      <c r="N375" s="9" t="n"/>
      <c r="O375" s="9" t="n"/>
      <c r="P375" s="9" t="n"/>
      <c r="Q375" s="9" t="n"/>
      <c r="R375" s="9" t="n"/>
      <c r="S375" s="9" t="n"/>
      <c r="T375" s="9" t="n"/>
      <c r="U375" s="9" t="n"/>
      <c r="V375" s="9" t="n"/>
      <c r="W375" s="9" t="n"/>
      <c r="X375" s="9" t="n"/>
      <c r="Y375" s="9" t="n"/>
      <c r="Z375" s="9" t="n"/>
    </row>
    <row r="376" hidden="1" ht="15.75" customHeight="1" s="44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  <c r="J376" s="9" t="n"/>
      <c r="K376" s="9" t="n"/>
      <c r="L376" s="9" t="n"/>
      <c r="M376" s="9" t="n"/>
      <c r="N376" s="9" t="n"/>
      <c r="O376" s="9" t="n"/>
      <c r="P376" s="9" t="n"/>
      <c r="Q376" s="9" t="n"/>
      <c r="R376" s="9" t="n"/>
      <c r="S376" s="9" t="n"/>
      <c r="T376" s="9" t="n"/>
      <c r="U376" s="9" t="n"/>
      <c r="V376" s="9" t="n"/>
      <c r="W376" s="9" t="n"/>
      <c r="X376" s="9" t="n"/>
      <c r="Y376" s="9" t="n"/>
      <c r="Z376" s="9" t="n"/>
    </row>
    <row r="377" hidden="1" ht="15.75" customHeight="1" s="44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  <c r="J377" s="9" t="n"/>
      <c r="K377" s="9" t="n"/>
      <c r="L377" s="9" t="n"/>
      <c r="M377" s="9" t="n"/>
      <c r="N377" s="9" t="n"/>
      <c r="O377" s="9" t="n"/>
      <c r="P377" s="9" t="n"/>
      <c r="Q377" s="9" t="n"/>
      <c r="R377" s="9" t="n"/>
      <c r="S377" s="9" t="n"/>
      <c r="T377" s="9" t="n"/>
      <c r="U377" s="9" t="n"/>
      <c r="V377" s="9" t="n"/>
      <c r="W377" s="9" t="n"/>
      <c r="X377" s="9" t="n"/>
      <c r="Y377" s="9" t="n"/>
      <c r="Z377" s="9" t="n"/>
    </row>
    <row r="378" hidden="1" ht="15.75" customHeight="1" s="44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  <c r="J378" s="9" t="n"/>
      <c r="K378" s="9" t="n"/>
      <c r="L378" s="9" t="n"/>
      <c r="M378" s="9" t="n"/>
      <c r="N378" s="9" t="n"/>
      <c r="O378" s="9" t="n"/>
      <c r="P378" s="9" t="n"/>
      <c r="Q378" s="9" t="n"/>
      <c r="R378" s="9" t="n"/>
      <c r="S378" s="9" t="n"/>
      <c r="T378" s="9" t="n"/>
      <c r="U378" s="9" t="n"/>
      <c r="V378" s="9" t="n"/>
      <c r="W378" s="9" t="n"/>
      <c r="X378" s="9" t="n"/>
      <c r="Y378" s="9" t="n"/>
      <c r="Z378" s="9" t="n"/>
    </row>
    <row r="379" hidden="1" ht="15.75" customHeight="1" s="44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  <c r="J379" s="9" t="n"/>
      <c r="K379" s="9" t="n"/>
      <c r="L379" s="9" t="n"/>
      <c r="M379" s="9" t="n"/>
      <c r="N379" s="9" t="n"/>
      <c r="O379" s="9" t="n"/>
      <c r="P379" s="9" t="n"/>
      <c r="Q379" s="9" t="n"/>
      <c r="R379" s="9" t="n"/>
      <c r="S379" s="9" t="n"/>
      <c r="T379" s="9" t="n"/>
      <c r="U379" s="9" t="n"/>
      <c r="V379" s="9" t="n"/>
      <c r="W379" s="9" t="n"/>
      <c r="X379" s="9" t="n"/>
      <c r="Y379" s="9" t="n"/>
      <c r="Z379" s="9" t="n"/>
    </row>
    <row r="380" hidden="1" ht="15.75" customHeight="1" s="44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  <c r="J380" s="9" t="n"/>
      <c r="K380" s="9" t="n"/>
      <c r="L380" s="9" t="n"/>
      <c r="M380" s="9" t="n"/>
      <c r="N380" s="9" t="n"/>
      <c r="O380" s="9" t="n"/>
      <c r="P380" s="9" t="n"/>
      <c r="Q380" s="9" t="n"/>
      <c r="R380" s="9" t="n"/>
      <c r="S380" s="9" t="n"/>
      <c r="T380" s="9" t="n"/>
      <c r="U380" s="9" t="n"/>
      <c r="V380" s="9" t="n"/>
      <c r="W380" s="9" t="n"/>
      <c r="X380" s="9" t="n"/>
      <c r="Y380" s="9" t="n"/>
      <c r="Z380" s="9" t="n"/>
    </row>
    <row r="381" hidden="1" ht="15.75" customHeight="1" s="44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  <c r="J381" s="9" t="n"/>
      <c r="K381" s="9" t="n"/>
      <c r="L381" s="9" t="n"/>
      <c r="M381" s="9" t="n"/>
      <c r="N381" s="9" t="n"/>
      <c r="O381" s="9" t="n"/>
      <c r="P381" s="9" t="n"/>
      <c r="Q381" s="9" t="n"/>
      <c r="R381" s="9" t="n"/>
      <c r="S381" s="9" t="n"/>
      <c r="T381" s="9" t="n"/>
      <c r="U381" s="9" t="n"/>
      <c r="V381" s="9" t="n"/>
      <c r="W381" s="9" t="n"/>
      <c r="X381" s="9" t="n"/>
      <c r="Y381" s="9" t="n"/>
      <c r="Z381" s="9" t="n"/>
    </row>
    <row r="382" hidden="1" ht="15.75" customHeight="1" s="44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  <c r="J382" s="9" t="n"/>
      <c r="K382" s="9" t="n"/>
      <c r="L382" s="9" t="n"/>
      <c r="M382" s="9" t="n"/>
      <c r="N382" s="9" t="n"/>
      <c r="O382" s="9" t="n"/>
      <c r="P382" s="9" t="n"/>
      <c r="Q382" s="9" t="n"/>
      <c r="R382" s="9" t="n"/>
      <c r="S382" s="9" t="n"/>
      <c r="T382" s="9" t="n"/>
      <c r="U382" s="9" t="n"/>
      <c r="V382" s="9" t="n"/>
      <c r="W382" s="9" t="n"/>
      <c r="X382" s="9" t="n"/>
      <c r="Y382" s="9" t="n"/>
      <c r="Z382" s="9" t="n"/>
    </row>
    <row r="383" hidden="1" ht="15.75" customHeight="1" s="44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  <c r="J383" s="9" t="n"/>
      <c r="K383" s="9" t="n"/>
      <c r="L383" s="9" t="n"/>
      <c r="M383" s="9" t="n"/>
      <c r="N383" s="9" t="n"/>
      <c r="O383" s="9" t="n"/>
      <c r="P383" s="9" t="n"/>
      <c r="Q383" s="9" t="n"/>
      <c r="R383" s="9" t="n"/>
      <c r="S383" s="9" t="n"/>
      <c r="T383" s="9" t="n"/>
      <c r="U383" s="9" t="n"/>
      <c r="V383" s="9" t="n"/>
      <c r="W383" s="9" t="n"/>
      <c r="X383" s="9" t="n"/>
      <c r="Y383" s="9" t="n"/>
      <c r="Z383" s="9" t="n"/>
    </row>
    <row r="384" hidden="1" ht="15.75" customHeight="1" s="4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  <c r="J384" s="9" t="n"/>
      <c r="K384" s="9" t="n"/>
      <c r="L384" s="9" t="n"/>
      <c r="M384" s="9" t="n"/>
      <c r="N384" s="9" t="n"/>
      <c r="O384" s="9" t="n"/>
      <c r="P384" s="9" t="n"/>
      <c r="Q384" s="9" t="n"/>
      <c r="R384" s="9" t="n"/>
      <c r="S384" s="9" t="n"/>
      <c r="T384" s="9" t="n"/>
      <c r="U384" s="9" t="n"/>
      <c r="V384" s="9" t="n"/>
      <c r="W384" s="9" t="n"/>
      <c r="X384" s="9" t="n"/>
      <c r="Y384" s="9" t="n"/>
      <c r="Z384" s="9" t="n"/>
    </row>
    <row r="385" hidden="1" ht="15.75" customHeight="1" s="44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  <c r="J385" s="9" t="n"/>
      <c r="K385" s="9" t="n"/>
      <c r="L385" s="9" t="n"/>
      <c r="M385" s="9" t="n"/>
      <c r="N385" s="9" t="n"/>
      <c r="O385" s="9" t="n"/>
      <c r="P385" s="9" t="n"/>
      <c r="Q385" s="9" t="n"/>
      <c r="R385" s="9" t="n"/>
      <c r="S385" s="9" t="n"/>
      <c r="T385" s="9" t="n"/>
      <c r="U385" s="9" t="n"/>
      <c r="V385" s="9" t="n"/>
      <c r="W385" s="9" t="n"/>
      <c r="X385" s="9" t="n"/>
      <c r="Y385" s="9" t="n"/>
      <c r="Z385" s="9" t="n"/>
    </row>
    <row r="386" hidden="1" ht="15.75" customHeight="1" s="44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  <c r="J386" s="9" t="n"/>
      <c r="K386" s="9" t="n"/>
      <c r="L386" s="9" t="n"/>
      <c r="M386" s="9" t="n"/>
      <c r="N386" s="9" t="n"/>
      <c r="O386" s="9" t="n"/>
      <c r="P386" s="9" t="n"/>
      <c r="Q386" s="9" t="n"/>
      <c r="R386" s="9" t="n"/>
      <c r="S386" s="9" t="n"/>
      <c r="T386" s="9" t="n"/>
      <c r="U386" s="9" t="n"/>
      <c r="V386" s="9" t="n"/>
      <c r="W386" s="9" t="n"/>
      <c r="X386" s="9" t="n"/>
      <c r="Y386" s="9" t="n"/>
      <c r="Z386" s="9" t="n"/>
    </row>
    <row r="387" hidden="1" ht="15.75" customHeight="1" s="44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  <c r="J387" s="9" t="n"/>
      <c r="K387" s="9" t="n"/>
      <c r="L387" s="9" t="n"/>
      <c r="M387" s="9" t="n"/>
      <c r="N387" s="9" t="n"/>
      <c r="O387" s="9" t="n"/>
      <c r="P387" s="9" t="n"/>
      <c r="Q387" s="9" t="n"/>
      <c r="R387" s="9" t="n"/>
      <c r="S387" s="9" t="n"/>
      <c r="T387" s="9" t="n"/>
      <c r="U387" s="9" t="n"/>
      <c r="V387" s="9" t="n"/>
      <c r="W387" s="9" t="n"/>
      <c r="X387" s="9" t="n"/>
      <c r="Y387" s="9" t="n"/>
      <c r="Z387" s="9" t="n"/>
    </row>
    <row r="388" hidden="1" ht="15.75" customHeight="1" s="44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  <c r="J388" s="9" t="n"/>
      <c r="K388" s="9" t="n"/>
      <c r="L388" s="9" t="n"/>
      <c r="M388" s="9" t="n"/>
      <c r="N388" s="9" t="n"/>
      <c r="O388" s="9" t="n"/>
      <c r="P388" s="9" t="n"/>
      <c r="Q388" s="9" t="n"/>
      <c r="R388" s="9" t="n"/>
      <c r="S388" s="9" t="n"/>
      <c r="T388" s="9" t="n"/>
      <c r="U388" s="9" t="n"/>
      <c r="V388" s="9" t="n"/>
      <c r="W388" s="9" t="n"/>
      <c r="X388" s="9" t="n"/>
      <c r="Y388" s="9" t="n"/>
      <c r="Z388" s="9" t="n"/>
    </row>
    <row r="389" hidden="1" ht="15.75" customHeight="1" s="44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  <c r="J389" s="9" t="n"/>
      <c r="K389" s="9" t="n"/>
      <c r="L389" s="9" t="n"/>
      <c r="M389" s="9" t="n"/>
      <c r="N389" s="9" t="n"/>
      <c r="O389" s="9" t="n"/>
      <c r="P389" s="9" t="n"/>
      <c r="Q389" s="9" t="n"/>
      <c r="R389" s="9" t="n"/>
      <c r="S389" s="9" t="n"/>
      <c r="T389" s="9" t="n"/>
      <c r="U389" s="9" t="n"/>
      <c r="V389" s="9" t="n"/>
      <c r="W389" s="9" t="n"/>
      <c r="X389" s="9" t="n"/>
      <c r="Y389" s="9" t="n"/>
      <c r="Z389" s="9" t="n"/>
    </row>
    <row r="390" hidden="1" ht="15.75" customHeight="1" s="44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  <c r="J390" s="9" t="n"/>
      <c r="K390" s="9" t="n"/>
      <c r="L390" s="9" t="n"/>
      <c r="M390" s="9" t="n"/>
      <c r="N390" s="9" t="n"/>
      <c r="O390" s="9" t="n"/>
      <c r="P390" s="9" t="n"/>
      <c r="Q390" s="9" t="n"/>
      <c r="R390" s="9" t="n"/>
      <c r="S390" s="9" t="n"/>
      <c r="T390" s="9" t="n"/>
      <c r="U390" s="9" t="n"/>
      <c r="V390" s="9" t="n"/>
      <c r="W390" s="9" t="n"/>
      <c r="X390" s="9" t="n"/>
      <c r="Y390" s="9" t="n"/>
      <c r="Z390" s="9" t="n"/>
    </row>
    <row r="391" hidden="1" ht="15.75" customHeight="1" s="44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  <c r="J391" s="9" t="n"/>
      <c r="K391" s="9" t="n"/>
      <c r="L391" s="9" t="n"/>
      <c r="M391" s="9" t="n"/>
      <c r="N391" s="9" t="n"/>
      <c r="O391" s="9" t="n"/>
      <c r="P391" s="9" t="n"/>
      <c r="Q391" s="9" t="n"/>
      <c r="R391" s="9" t="n"/>
      <c r="S391" s="9" t="n"/>
      <c r="T391" s="9" t="n"/>
      <c r="U391" s="9" t="n"/>
      <c r="V391" s="9" t="n"/>
      <c r="W391" s="9" t="n"/>
      <c r="X391" s="9" t="n"/>
      <c r="Y391" s="9" t="n"/>
      <c r="Z391" s="9" t="n"/>
    </row>
    <row r="392" hidden="1" ht="15.75" customHeight="1" s="44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  <c r="J392" s="9" t="n"/>
      <c r="K392" s="9" t="n"/>
      <c r="L392" s="9" t="n"/>
      <c r="M392" s="9" t="n"/>
      <c r="N392" s="9" t="n"/>
      <c r="O392" s="9" t="n"/>
      <c r="P392" s="9" t="n"/>
      <c r="Q392" s="9" t="n"/>
      <c r="R392" s="9" t="n"/>
      <c r="S392" s="9" t="n"/>
      <c r="T392" s="9" t="n"/>
      <c r="U392" s="9" t="n"/>
      <c r="V392" s="9" t="n"/>
      <c r="W392" s="9" t="n"/>
      <c r="X392" s="9" t="n"/>
      <c r="Y392" s="9" t="n"/>
      <c r="Z392" s="9" t="n"/>
    </row>
    <row r="393" hidden="1" ht="15.75" customHeight="1" s="44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  <c r="J393" s="9" t="n"/>
      <c r="K393" s="9" t="n"/>
      <c r="L393" s="9" t="n"/>
      <c r="M393" s="9" t="n"/>
      <c r="N393" s="9" t="n"/>
      <c r="O393" s="9" t="n"/>
      <c r="P393" s="9" t="n"/>
      <c r="Q393" s="9" t="n"/>
      <c r="R393" s="9" t="n"/>
      <c r="S393" s="9" t="n"/>
      <c r="T393" s="9" t="n"/>
      <c r="U393" s="9" t="n"/>
      <c r="V393" s="9" t="n"/>
      <c r="W393" s="9" t="n"/>
      <c r="X393" s="9" t="n"/>
      <c r="Y393" s="9" t="n"/>
      <c r="Z393" s="9" t="n"/>
    </row>
    <row r="394" hidden="1" ht="15.75" customHeight="1" s="4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  <c r="J394" s="9" t="n"/>
      <c r="K394" s="9" t="n"/>
      <c r="L394" s="9" t="n"/>
      <c r="M394" s="9" t="n"/>
      <c r="N394" s="9" t="n"/>
      <c r="O394" s="9" t="n"/>
      <c r="P394" s="9" t="n"/>
      <c r="Q394" s="9" t="n"/>
      <c r="R394" s="9" t="n"/>
      <c r="S394" s="9" t="n"/>
      <c r="T394" s="9" t="n"/>
      <c r="U394" s="9" t="n"/>
      <c r="V394" s="9" t="n"/>
      <c r="W394" s="9" t="n"/>
      <c r="X394" s="9" t="n"/>
      <c r="Y394" s="9" t="n"/>
      <c r="Z394" s="9" t="n"/>
    </row>
    <row r="395" hidden="1" ht="15.75" customHeight="1" s="44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  <c r="J395" s="9" t="n"/>
      <c r="K395" s="9" t="n"/>
      <c r="L395" s="9" t="n"/>
      <c r="M395" s="9" t="n"/>
      <c r="N395" s="9" t="n"/>
      <c r="O395" s="9" t="n"/>
      <c r="P395" s="9" t="n"/>
      <c r="Q395" s="9" t="n"/>
      <c r="R395" s="9" t="n"/>
      <c r="S395" s="9" t="n"/>
      <c r="T395" s="9" t="n"/>
      <c r="U395" s="9" t="n"/>
      <c r="V395" s="9" t="n"/>
      <c r="W395" s="9" t="n"/>
      <c r="X395" s="9" t="n"/>
      <c r="Y395" s="9" t="n"/>
      <c r="Z395" s="9" t="n"/>
    </row>
    <row r="396" hidden="1" ht="15.75" customHeight="1" s="44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  <c r="J396" s="9" t="n"/>
      <c r="K396" s="9" t="n"/>
      <c r="L396" s="9" t="n"/>
      <c r="M396" s="9" t="n"/>
      <c r="N396" s="9" t="n"/>
      <c r="O396" s="9" t="n"/>
      <c r="P396" s="9" t="n"/>
      <c r="Q396" s="9" t="n"/>
      <c r="R396" s="9" t="n"/>
      <c r="S396" s="9" t="n"/>
      <c r="T396" s="9" t="n"/>
      <c r="U396" s="9" t="n"/>
      <c r="V396" s="9" t="n"/>
      <c r="W396" s="9" t="n"/>
      <c r="X396" s="9" t="n"/>
      <c r="Y396" s="9" t="n"/>
      <c r="Z396" s="9" t="n"/>
    </row>
    <row r="397" hidden="1" ht="15.75" customHeight="1" s="44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  <c r="J397" s="9" t="n"/>
      <c r="K397" s="9" t="n"/>
      <c r="L397" s="9" t="n"/>
      <c r="M397" s="9" t="n"/>
      <c r="N397" s="9" t="n"/>
      <c r="O397" s="9" t="n"/>
      <c r="P397" s="9" t="n"/>
      <c r="Q397" s="9" t="n"/>
      <c r="R397" s="9" t="n"/>
      <c r="S397" s="9" t="n"/>
      <c r="T397" s="9" t="n"/>
      <c r="U397" s="9" t="n"/>
      <c r="V397" s="9" t="n"/>
      <c r="W397" s="9" t="n"/>
      <c r="X397" s="9" t="n"/>
      <c r="Y397" s="9" t="n"/>
      <c r="Z397" s="9" t="n"/>
    </row>
    <row r="398" hidden="1" ht="15.75" customHeight="1" s="44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  <c r="J398" s="9" t="n"/>
      <c r="K398" s="9" t="n"/>
      <c r="L398" s="9" t="n"/>
      <c r="M398" s="9" t="n"/>
      <c r="N398" s="9" t="n"/>
      <c r="O398" s="9" t="n"/>
      <c r="P398" s="9" t="n"/>
      <c r="Q398" s="9" t="n"/>
      <c r="R398" s="9" t="n"/>
      <c r="S398" s="9" t="n"/>
      <c r="T398" s="9" t="n"/>
      <c r="U398" s="9" t="n"/>
      <c r="V398" s="9" t="n"/>
      <c r="W398" s="9" t="n"/>
      <c r="X398" s="9" t="n"/>
      <c r="Y398" s="9" t="n"/>
      <c r="Z398" s="9" t="n"/>
    </row>
    <row r="399" hidden="1" ht="15.75" customHeight="1" s="44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  <c r="J399" s="9" t="n"/>
      <c r="K399" s="9" t="n"/>
      <c r="L399" s="9" t="n"/>
      <c r="M399" s="9" t="n"/>
      <c r="N399" s="9" t="n"/>
      <c r="O399" s="9" t="n"/>
      <c r="P399" s="9" t="n"/>
      <c r="Q399" s="9" t="n"/>
      <c r="R399" s="9" t="n"/>
      <c r="S399" s="9" t="n"/>
      <c r="T399" s="9" t="n"/>
      <c r="U399" s="9" t="n"/>
      <c r="V399" s="9" t="n"/>
      <c r="W399" s="9" t="n"/>
      <c r="X399" s="9" t="n"/>
      <c r="Y399" s="9" t="n"/>
      <c r="Z399" s="9" t="n"/>
    </row>
    <row r="400" hidden="1" ht="15.75" customHeight="1" s="44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  <c r="J400" s="9" t="n"/>
      <c r="K400" s="9" t="n"/>
      <c r="L400" s="9" t="n"/>
      <c r="M400" s="9" t="n"/>
      <c r="N400" s="9" t="n"/>
      <c r="O400" s="9" t="n"/>
      <c r="P400" s="9" t="n"/>
      <c r="Q400" s="9" t="n"/>
      <c r="R400" s="9" t="n"/>
      <c r="S400" s="9" t="n"/>
      <c r="T400" s="9" t="n"/>
      <c r="U400" s="9" t="n"/>
      <c r="V400" s="9" t="n"/>
      <c r="W400" s="9" t="n"/>
      <c r="X400" s="9" t="n"/>
      <c r="Y400" s="9" t="n"/>
      <c r="Z400" s="9" t="n"/>
    </row>
    <row r="401" hidden="1" ht="15.75" customHeight="1" s="44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  <c r="J401" s="9" t="n"/>
      <c r="K401" s="9" t="n"/>
      <c r="L401" s="9" t="n"/>
      <c r="M401" s="9" t="n"/>
      <c r="N401" s="9" t="n"/>
      <c r="O401" s="9" t="n"/>
      <c r="P401" s="9" t="n"/>
      <c r="Q401" s="9" t="n"/>
      <c r="R401" s="9" t="n"/>
      <c r="S401" s="9" t="n"/>
      <c r="T401" s="9" t="n"/>
      <c r="U401" s="9" t="n"/>
      <c r="V401" s="9" t="n"/>
      <c r="W401" s="9" t="n"/>
      <c r="X401" s="9" t="n"/>
      <c r="Y401" s="9" t="n"/>
      <c r="Z401" s="9" t="n"/>
    </row>
    <row r="402" hidden="1" ht="15.75" customHeight="1" s="44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  <c r="J402" s="9" t="n"/>
      <c r="K402" s="9" t="n"/>
      <c r="L402" s="9" t="n"/>
      <c r="M402" s="9" t="n"/>
      <c r="N402" s="9" t="n"/>
      <c r="O402" s="9" t="n"/>
      <c r="P402" s="9" t="n"/>
      <c r="Q402" s="9" t="n"/>
      <c r="R402" s="9" t="n"/>
      <c r="S402" s="9" t="n"/>
      <c r="T402" s="9" t="n"/>
      <c r="U402" s="9" t="n"/>
      <c r="V402" s="9" t="n"/>
      <c r="W402" s="9" t="n"/>
      <c r="X402" s="9" t="n"/>
      <c r="Y402" s="9" t="n"/>
      <c r="Z402" s="9" t="n"/>
    </row>
    <row r="403" hidden="1" ht="15.75" customHeight="1" s="44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  <c r="J403" s="9" t="n"/>
      <c r="K403" s="9" t="n"/>
      <c r="L403" s="9" t="n"/>
      <c r="M403" s="9" t="n"/>
      <c r="N403" s="9" t="n"/>
      <c r="O403" s="9" t="n"/>
      <c r="P403" s="9" t="n"/>
      <c r="Q403" s="9" t="n"/>
      <c r="R403" s="9" t="n"/>
      <c r="S403" s="9" t="n"/>
      <c r="T403" s="9" t="n"/>
      <c r="U403" s="9" t="n"/>
      <c r="V403" s="9" t="n"/>
      <c r="W403" s="9" t="n"/>
      <c r="X403" s="9" t="n"/>
      <c r="Y403" s="9" t="n"/>
      <c r="Z403" s="9" t="n"/>
    </row>
    <row r="404" hidden="1" ht="15.75" customHeight="1" s="4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  <c r="J404" s="9" t="n"/>
      <c r="K404" s="9" t="n"/>
      <c r="L404" s="9" t="n"/>
      <c r="M404" s="9" t="n"/>
      <c r="N404" s="9" t="n"/>
      <c r="O404" s="9" t="n"/>
      <c r="P404" s="9" t="n"/>
      <c r="Q404" s="9" t="n"/>
      <c r="R404" s="9" t="n"/>
      <c r="S404" s="9" t="n"/>
      <c r="T404" s="9" t="n"/>
      <c r="U404" s="9" t="n"/>
      <c r="V404" s="9" t="n"/>
      <c r="W404" s="9" t="n"/>
      <c r="X404" s="9" t="n"/>
      <c r="Y404" s="9" t="n"/>
      <c r="Z404" s="9" t="n"/>
    </row>
    <row r="405" hidden="1" ht="15.75" customHeight="1" s="44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  <c r="J405" s="9" t="n"/>
      <c r="K405" s="9" t="n"/>
      <c r="L405" s="9" t="n"/>
      <c r="M405" s="9" t="n"/>
      <c r="N405" s="9" t="n"/>
      <c r="O405" s="9" t="n"/>
      <c r="P405" s="9" t="n"/>
      <c r="Q405" s="9" t="n"/>
      <c r="R405" s="9" t="n"/>
      <c r="S405" s="9" t="n"/>
      <c r="T405" s="9" t="n"/>
      <c r="U405" s="9" t="n"/>
      <c r="V405" s="9" t="n"/>
      <c r="W405" s="9" t="n"/>
      <c r="X405" s="9" t="n"/>
      <c r="Y405" s="9" t="n"/>
      <c r="Z405" s="9" t="n"/>
    </row>
    <row r="406" hidden="1" ht="15.75" customHeight="1" s="44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  <c r="J406" s="9" t="n"/>
      <c r="K406" s="9" t="n"/>
      <c r="L406" s="9" t="n"/>
      <c r="M406" s="9" t="n"/>
      <c r="N406" s="9" t="n"/>
      <c r="O406" s="9" t="n"/>
      <c r="P406" s="9" t="n"/>
      <c r="Q406" s="9" t="n"/>
      <c r="R406" s="9" t="n"/>
      <c r="S406" s="9" t="n"/>
      <c r="T406" s="9" t="n"/>
      <c r="U406" s="9" t="n"/>
      <c r="V406" s="9" t="n"/>
      <c r="W406" s="9" t="n"/>
      <c r="X406" s="9" t="n"/>
      <c r="Y406" s="9" t="n"/>
      <c r="Z406" s="9" t="n"/>
    </row>
    <row r="407" hidden="1" ht="15.75" customHeight="1" s="44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  <c r="J407" s="9" t="n"/>
      <c r="K407" s="9" t="n"/>
      <c r="L407" s="9" t="n"/>
      <c r="M407" s="9" t="n"/>
      <c r="N407" s="9" t="n"/>
      <c r="O407" s="9" t="n"/>
      <c r="P407" s="9" t="n"/>
      <c r="Q407" s="9" t="n"/>
      <c r="R407" s="9" t="n"/>
      <c r="S407" s="9" t="n"/>
      <c r="T407" s="9" t="n"/>
      <c r="U407" s="9" t="n"/>
      <c r="V407" s="9" t="n"/>
      <c r="W407" s="9" t="n"/>
      <c r="X407" s="9" t="n"/>
      <c r="Y407" s="9" t="n"/>
      <c r="Z407" s="9" t="n"/>
    </row>
    <row r="408" hidden="1" ht="15.75" customHeight="1" s="44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  <c r="J408" s="9" t="n"/>
      <c r="K408" s="9" t="n"/>
      <c r="L408" s="9" t="n"/>
      <c r="M408" s="9" t="n"/>
      <c r="N408" s="9" t="n"/>
      <c r="O408" s="9" t="n"/>
      <c r="P408" s="9" t="n"/>
      <c r="Q408" s="9" t="n"/>
      <c r="R408" s="9" t="n"/>
      <c r="S408" s="9" t="n"/>
      <c r="T408" s="9" t="n"/>
      <c r="U408" s="9" t="n"/>
      <c r="V408" s="9" t="n"/>
      <c r="W408" s="9" t="n"/>
      <c r="X408" s="9" t="n"/>
      <c r="Y408" s="9" t="n"/>
      <c r="Z408" s="9" t="n"/>
    </row>
    <row r="409" hidden="1" ht="15.75" customHeight="1" s="44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  <c r="J409" s="9" t="n"/>
      <c r="K409" s="9" t="n"/>
      <c r="L409" s="9" t="n"/>
      <c r="M409" s="9" t="n"/>
      <c r="N409" s="9" t="n"/>
      <c r="O409" s="9" t="n"/>
      <c r="P409" s="9" t="n"/>
      <c r="Q409" s="9" t="n"/>
      <c r="R409" s="9" t="n"/>
      <c r="S409" s="9" t="n"/>
      <c r="T409" s="9" t="n"/>
      <c r="U409" s="9" t="n"/>
      <c r="V409" s="9" t="n"/>
      <c r="W409" s="9" t="n"/>
      <c r="X409" s="9" t="n"/>
      <c r="Y409" s="9" t="n"/>
      <c r="Z409" s="9" t="n"/>
    </row>
    <row r="410" hidden="1" ht="15.75" customHeight="1" s="44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  <c r="J410" s="9" t="n"/>
      <c r="K410" s="9" t="n"/>
      <c r="L410" s="9" t="n"/>
      <c r="M410" s="9" t="n"/>
      <c r="N410" s="9" t="n"/>
      <c r="O410" s="9" t="n"/>
      <c r="P410" s="9" t="n"/>
      <c r="Q410" s="9" t="n"/>
      <c r="R410" s="9" t="n"/>
      <c r="S410" s="9" t="n"/>
      <c r="T410" s="9" t="n"/>
      <c r="U410" s="9" t="n"/>
      <c r="V410" s="9" t="n"/>
      <c r="W410" s="9" t="n"/>
      <c r="X410" s="9" t="n"/>
      <c r="Y410" s="9" t="n"/>
      <c r="Z410" s="9" t="n"/>
    </row>
    <row r="411" hidden="1" ht="15.75" customHeight="1" s="44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  <c r="J411" s="9" t="n"/>
      <c r="K411" s="9" t="n"/>
      <c r="L411" s="9" t="n"/>
      <c r="M411" s="9" t="n"/>
      <c r="N411" s="9" t="n"/>
      <c r="O411" s="9" t="n"/>
      <c r="P411" s="9" t="n"/>
      <c r="Q411" s="9" t="n"/>
      <c r="R411" s="9" t="n"/>
      <c r="S411" s="9" t="n"/>
      <c r="T411" s="9" t="n"/>
      <c r="U411" s="9" t="n"/>
      <c r="V411" s="9" t="n"/>
      <c r="W411" s="9" t="n"/>
      <c r="X411" s="9" t="n"/>
      <c r="Y411" s="9" t="n"/>
      <c r="Z411" s="9" t="n"/>
    </row>
    <row r="412" hidden="1" ht="15.75" customHeight="1" s="44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  <c r="J412" s="9" t="n"/>
      <c r="K412" s="9" t="n"/>
      <c r="L412" s="9" t="n"/>
      <c r="M412" s="9" t="n"/>
      <c r="N412" s="9" t="n"/>
      <c r="O412" s="9" t="n"/>
      <c r="P412" s="9" t="n"/>
      <c r="Q412" s="9" t="n"/>
      <c r="R412" s="9" t="n"/>
      <c r="S412" s="9" t="n"/>
      <c r="T412" s="9" t="n"/>
      <c r="U412" s="9" t="n"/>
      <c r="V412" s="9" t="n"/>
      <c r="W412" s="9" t="n"/>
      <c r="X412" s="9" t="n"/>
      <c r="Y412" s="9" t="n"/>
      <c r="Z412" s="9" t="n"/>
    </row>
    <row r="413" hidden="1" ht="15.75" customHeight="1" s="44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  <c r="J413" s="9" t="n"/>
      <c r="K413" s="9" t="n"/>
      <c r="L413" s="9" t="n"/>
      <c r="M413" s="9" t="n"/>
      <c r="N413" s="9" t="n"/>
      <c r="O413" s="9" t="n"/>
      <c r="P413" s="9" t="n"/>
      <c r="Q413" s="9" t="n"/>
      <c r="R413" s="9" t="n"/>
      <c r="S413" s="9" t="n"/>
      <c r="T413" s="9" t="n"/>
      <c r="U413" s="9" t="n"/>
      <c r="V413" s="9" t="n"/>
      <c r="W413" s="9" t="n"/>
      <c r="X413" s="9" t="n"/>
      <c r="Y413" s="9" t="n"/>
      <c r="Z413" s="9" t="n"/>
    </row>
    <row r="414" hidden="1" ht="15.75" customHeight="1" s="4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  <c r="J414" s="9" t="n"/>
      <c r="K414" s="9" t="n"/>
      <c r="L414" s="9" t="n"/>
      <c r="M414" s="9" t="n"/>
      <c r="N414" s="9" t="n"/>
      <c r="O414" s="9" t="n"/>
      <c r="P414" s="9" t="n"/>
      <c r="Q414" s="9" t="n"/>
      <c r="R414" s="9" t="n"/>
      <c r="S414" s="9" t="n"/>
      <c r="T414" s="9" t="n"/>
      <c r="U414" s="9" t="n"/>
      <c r="V414" s="9" t="n"/>
      <c r="W414" s="9" t="n"/>
      <c r="X414" s="9" t="n"/>
      <c r="Y414" s="9" t="n"/>
      <c r="Z414" s="9" t="n"/>
    </row>
    <row r="415" hidden="1" ht="15.75" customHeight="1" s="44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  <c r="J415" s="9" t="n"/>
      <c r="K415" s="9" t="n"/>
      <c r="L415" s="9" t="n"/>
      <c r="M415" s="9" t="n"/>
      <c r="N415" s="9" t="n"/>
      <c r="O415" s="9" t="n"/>
      <c r="P415" s="9" t="n"/>
      <c r="Q415" s="9" t="n"/>
      <c r="R415" s="9" t="n"/>
      <c r="S415" s="9" t="n"/>
      <c r="T415" s="9" t="n"/>
      <c r="U415" s="9" t="n"/>
      <c r="V415" s="9" t="n"/>
      <c r="W415" s="9" t="n"/>
      <c r="X415" s="9" t="n"/>
      <c r="Y415" s="9" t="n"/>
      <c r="Z415" s="9" t="n"/>
    </row>
    <row r="416" hidden="1" ht="15.75" customHeight="1" s="44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  <c r="J416" s="9" t="n"/>
      <c r="K416" s="9" t="n"/>
      <c r="L416" s="9" t="n"/>
      <c r="M416" s="9" t="n"/>
      <c r="N416" s="9" t="n"/>
      <c r="O416" s="9" t="n"/>
      <c r="P416" s="9" t="n"/>
      <c r="Q416" s="9" t="n"/>
      <c r="R416" s="9" t="n"/>
      <c r="S416" s="9" t="n"/>
      <c r="T416" s="9" t="n"/>
      <c r="U416" s="9" t="n"/>
      <c r="V416" s="9" t="n"/>
      <c r="W416" s="9" t="n"/>
      <c r="X416" s="9" t="n"/>
      <c r="Y416" s="9" t="n"/>
      <c r="Z416" s="9" t="n"/>
    </row>
    <row r="417" hidden="1" ht="15.75" customHeight="1" s="44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  <c r="J417" s="9" t="n"/>
      <c r="K417" s="9" t="n"/>
      <c r="L417" s="9" t="n"/>
      <c r="M417" s="9" t="n"/>
      <c r="N417" s="9" t="n"/>
      <c r="O417" s="9" t="n"/>
      <c r="P417" s="9" t="n"/>
      <c r="Q417" s="9" t="n"/>
      <c r="R417" s="9" t="n"/>
      <c r="S417" s="9" t="n"/>
      <c r="T417" s="9" t="n"/>
      <c r="U417" s="9" t="n"/>
      <c r="V417" s="9" t="n"/>
      <c r="W417" s="9" t="n"/>
      <c r="X417" s="9" t="n"/>
      <c r="Y417" s="9" t="n"/>
      <c r="Z417" s="9" t="n"/>
    </row>
    <row r="418" hidden="1" ht="15.75" customHeight="1" s="44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  <c r="J418" s="9" t="n"/>
      <c r="K418" s="9" t="n"/>
      <c r="L418" s="9" t="n"/>
      <c r="M418" s="9" t="n"/>
      <c r="N418" s="9" t="n"/>
      <c r="O418" s="9" t="n"/>
      <c r="P418" s="9" t="n"/>
      <c r="Q418" s="9" t="n"/>
      <c r="R418" s="9" t="n"/>
      <c r="S418" s="9" t="n"/>
      <c r="T418" s="9" t="n"/>
      <c r="U418" s="9" t="n"/>
      <c r="V418" s="9" t="n"/>
      <c r="W418" s="9" t="n"/>
      <c r="X418" s="9" t="n"/>
      <c r="Y418" s="9" t="n"/>
      <c r="Z418" s="9" t="n"/>
    </row>
    <row r="419" hidden="1" ht="15.75" customHeight="1" s="44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  <c r="J419" s="9" t="n"/>
      <c r="K419" s="9" t="n"/>
      <c r="L419" s="9" t="n"/>
      <c r="M419" s="9" t="n"/>
      <c r="N419" s="9" t="n"/>
      <c r="O419" s="9" t="n"/>
      <c r="P419" s="9" t="n"/>
      <c r="Q419" s="9" t="n"/>
      <c r="R419" s="9" t="n"/>
      <c r="S419" s="9" t="n"/>
      <c r="T419" s="9" t="n"/>
      <c r="U419" s="9" t="n"/>
      <c r="V419" s="9" t="n"/>
      <c r="W419" s="9" t="n"/>
      <c r="X419" s="9" t="n"/>
      <c r="Y419" s="9" t="n"/>
      <c r="Z419" s="9" t="n"/>
    </row>
    <row r="420" hidden="1" ht="15.75" customHeight="1" s="44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  <c r="J420" s="9" t="n"/>
      <c r="K420" s="9" t="n"/>
      <c r="L420" s="9" t="n"/>
      <c r="M420" s="9" t="n"/>
      <c r="N420" s="9" t="n"/>
      <c r="O420" s="9" t="n"/>
      <c r="P420" s="9" t="n"/>
      <c r="Q420" s="9" t="n"/>
      <c r="R420" s="9" t="n"/>
      <c r="S420" s="9" t="n"/>
      <c r="T420" s="9" t="n"/>
      <c r="U420" s="9" t="n"/>
      <c r="V420" s="9" t="n"/>
      <c r="W420" s="9" t="n"/>
      <c r="X420" s="9" t="n"/>
      <c r="Y420" s="9" t="n"/>
      <c r="Z420" s="9" t="n"/>
    </row>
    <row r="421" hidden="1" ht="15.75" customHeight="1" s="44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  <c r="J421" s="9" t="n"/>
      <c r="K421" s="9" t="n"/>
      <c r="L421" s="9" t="n"/>
      <c r="M421" s="9" t="n"/>
      <c r="N421" s="9" t="n"/>
      <c r="O421" s="9" t="n"/>
      <c r="P421" s="9" t="n"/>
      <c r="Q421" s="9" t="n"/>
      <c r="R421" s="9" t="n"/>
      <c r="S421" s="9" t="n"/>
      <c r="T421" s="9" t="n"/>
      <c r="U421" s="9" t="n"/>
      <c r="V421" s="9" t="n"/>
      <c r="W421" s="9" t="n"/>
      <c r="X421" s="9" t="n"/>
      <c r="Y421" s="9" t="n"/>
      <c r="Z421" s="9" t="n"/>
    </row>
    <row r="422" hidden="1" ht="15.75" customHeight="1" s="44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  <c r="J422" s="9" t="n"/>
      <c r="K422" s="9" t="n"/>
      <c r="L422" s="9" t="n"/>
      <c r="M422" s="9" t="n"/>
      <c r="N422" s="9" t="n"/>
      <c r="O422" s="9" t="n"/>
      <c r="P422" s="9" t="n"/>
      <c r="Q422" s="9" t="n"/>
      <c r="R422" s="9" t="n"/>
      <c r="S422" s="9" t="n"/>
      <c r="T422" s="9" t="n"/>
      <c r="U422" s="9" t="n"/>
      <c r="V422" s="9" t="n"/>
      <c r="W422" s="9" t="n"/>
      <c r="X422" s="9" t="n"/>
      <c r="Y422" s="9" t="n"/>
      <c r="Z422" s="9" t="n"/>
    </row>
    <row r="423" hidden="1" ht="15.75" customHeight="1" s="44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  <c r="J423" s="9" t="n"/>
      <c r="K423" s="9" t="n"/>
      <c r="L423" s="9" t="n"/>
      <c r="M423" s="9" t="n"/>
      <c r="N423" s="9" t="n"/>
      <c r="O423" s="9" t="n"/>
      <c r="P423" s="9" t="n"/>
      <c r="Q423" s="9" t="n"/>
      <c r="R423" s="9" t="n"/>
      <c r="S423" s="9" t="n"/>
      <c r="T423" s="9" t="n"/>
      <c r="U423" s="9" t="n"/>
      <c r="V423" s="9" t="n"/>
      <c r="W423" s="9" t="n"/>
      <c r="X423" s="9" t="n"/>
      <c r="Y423" s="9" t="n"/>
      <c r="Z423" s="9" t="n"/>
    </row>
    <row r="424" hidden="1" ht="15.75" customHeight="1" s="4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  <c r="J424" s="9" t="n"/>
      <c r="K424" s="9" t="n"/>
      <c r="L424" s="9" t="n"/>
      <c r="M424" s="9" t="n"/>
      <c r="N424" s="9" t="n"/>
      <c r="O424" s="9" t="n"/>
      <c r="P424" s="9" t="n"/>
      <c r="Q424" s="9" t="n"/>
      <c r="R424" s="9" t="n"/>
      <c r="S424" s="9" t="n"/>
      <c r="T424" s="9" t="n"/>
      <c r="U424" s="9" t="n"/>
      <c r="V424" s="9" t="n"/>
      <c r="W424" s="9" t="n"/>
      <c r="X424" s="9" t="n"/>
      <c r="Y424" s="9" t="n"/>
      <c r="Z424" s="9" t="n"/>
    </row>
    <row r="425" hidden="1" ht="15.75" customHeight="1" s="44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  <c r="J425" s="9" t="n"/>
      <c r="K425" s="9" t="n"/>
      <c r="L425" s="9" t="n"/>
      <c r="M425" s="9" t="n"/>
      <c r="N425" s="9" t="n"/>
      <c r="O425" s="9" t="n"/>
      <c r="P425" s="9" t="n"/>
      <c r="Q425" s="9" t="n"/>
      <c r="R425" s="9" t="n"/>
      <c r="S425" s="9" t="n"/>
      <c r="T425" s="9" t="n"/>
      <c r="U425" s="9" t="n"/>
      <c r="V425" s="9" t="n"/>
      <c r="W425" s="9" t="n"/>
      <c r="X425" s="9" t="n"/>
      <c r="Y425" s="9" t="n"/>
      <c r="Z425" s="9" t="n"/>
    </row>
    <row r="426" hidden="1" ht="15.75" customHeight="1" s="44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  <c r="J426" s="9" t="n"/>
      <c r="K426" s="9" t="n"/>
      <c r="L426" s="9" t="n"/>
      <c r="M426" s="9" t="n"/>
      <c r="N426" s="9" t="n"/>
      <c r="O426" s="9" t="n"/>
      <c r="P426" s="9" t="n"/>
      <c r="Q426" s="9" t="n"/>
      <c r="R426" s="9" t="n"/>
      <c r="S426" s="9" t="n"/>
      <c r="T426" s="9" t="n"/>
      <c r="U426" s="9" t="n"/>
      <c r="V426" s="9" t="n"/>
      <c r="W426" s="9" t="n"/>
      <c r="X426" s="9" t="n"/>
      <c r="Y426" s="9" t="n"/>
      <c r="Z426" s="9" t="n"/>
    </row>
    <row r="427" hidden="1" ht="15.75" customHeight="1" s="44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  <c r="J427" s="9" t="n"/>
      <c r="K427" s="9" t="n"/>
      <c r="L427" s="9" t="n"/>
      <c r="M427" s="9" t="n"/>
      <c r="N427" s="9" t="n"/>
      <c r="O427" s="9" t="n"/>
      <c r="P427" s="9" t="n"/>
      <c r="Q427" s="9" t="n"/>
      <c r="R427" s="9" t="n"/>
      <c r="S427" s="9" t="n"/>
      <c r="T427" s="9" t="n"/>
      <c r="U427" s="9" t="n"/>
      <c r="V427" s="9" t="n"/>
      <c r="W427" s="9" t="n"/>
      <c r="X427" s="9" t="n"/>
      <c r="Y427" s="9" t="n"/>
      <c r="Z427" s="9" t="n"/>
    </row>
    <row r="428" hidden="1" ht="15.75" customHeight="1" s="44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  <c r="J428" s="9" t="n"/>
      <c r="K428" s="9" t="n"/>
      <c r="L428" s="9" t="n"/>
      <c r="M428" s="9" t="n"/>
      <c r="N428" s="9" t="n"/>
      <c r="O428" s="9" t="n"/>
      <c r="P428" s="9" t="n"/>
      <c r="Q428" s="9" t="n"/>
      <c r="R428" s="9" t="n"/>
      <c r="S428" s="9" t="n"/>
      <c r="T428" s="9" t="n"/>
      <c r="U428" s="9" t="n"/>
      <c r="V428" s="9" t="n"/>
      <c r="W428" s="9" t="n"/>
      <c r="X428" s="9" t="n"/>
      <c r="Y428" s="9" t="n"/>
      <c r="Z428" s="9" t="n"/>
    </row>
    <row r="429" hidden="1" ht="15.75" customHeight="1" s="44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  <c r="J429" s="9" t="n"/>
      <c r="K429" s="9" t="n"/>
      <c r="L429" s="9" t="n"/>
      <c r="M429" s="9" t="n"/>
      <c r="N429" s="9" t="n"/>
      <c r="O429" s="9" t="n"/>
      <c r="P429" s="9" t="n"/>
      <c r="Q429" s="9" t="n"/>
      <c r="R429" s="9" t="n"/>
      <c r="S429" s="9" t="n"/>
      <c r="T429" s="9" t="n"/>
      <c r="U429" s="9" t="n"/>
      <c r="V429" s="9" t="n"/>
      <c r="W429" s="9" t="n"/>
      <c r="X429" s="9" t="n"/>
      <c r="Y429" s="9" t="n"/>
      <c r="Z429" s="9" t="n"/>
    </row>
    <row r="430" hidden="1" ht="15.75" customHeight="1" s="44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  <c r="J430" s="9" t="n"/>
      <c r="K430" s="9" t="n"/>
      <c r="L430" s="9" t="n"/>
      <c r="M430" s="9" t="n"/>
      <c r="N430" s="9" t="n"/>
      <c r="O430" s="9" t="n"/>
      <c r="P430" s="9" t="n"/>
      <c r="Q430" s="9" t="n"/>
      <c r="R430" s="9" t="n"/>
      <c r="S430" s="9" t="n"/>
      <c r="T430" s="9" t="n"/>
      <c r="U430" s="9" t="n"/>
      <c r="V430" s="9" t="n"/>
      <c r="W430" s="9" t="n"/>
      <c r="X430" s="9" t="n"/>
      <c r="Y430" s="9" t="n"/>
      <c r="Z430" s="9" t="n"/>
    </row>
    <row r="431" hidden="1" ht="15.75" customHeight="1" s="44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  <c r="J431" s="9" t="n"/>
      <c r="K431" s="9" t="n"/>
      <c r="L431" s="9" t="n"/>
      <c r="M431" s="9" t="n"/>
      <c r="N431" s="9" t="n"/>
      <c r="O431" s="9" t="n"/>
      <c r="P431" s="9" t="n"/>
      <c r="Q431" s="9" t="n"/>
      <c r="R431" s="9" t="n"/>
      <c r="S431" s="9" t="n"/>
      <c r="T431" s="9" t="n"/>
      <c r="U431" s="9" t="n"/>
      <c r="V431" s="9" t="n"/>
      <c r="W431" s="9" t="n"/>
      <c r="X431" s="9" t="n"/>
      <c r="Y431" s="9" t="n"/>
      <c r="Z431" s="9" t="n"/>
    </row>
    <row r="432" hidden="1" ht="15.75" customHeight="1" s="44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  <c r="J432" s="9" t="n"/>
      <c r="K432" s="9" t="n"/>
      <c r="L432" s="9" t="n"/>
      <c r="M432" s="9" t="n"/>
      <c r="N432" s="9" t="n"/>
      <c r="O432" s="9" t="n"/>
      <c r="P432" s="9" t="n"/>
      <c r="Q432" s="9" t="n"/>
      <c r="R432" s="9" t="n"/>
      <c r="S432" s="9" t="n"/>
      <c r="T432" s="9" t="n"/>
      <c r="U432" s="9" t="n"/>
      <c r="V432" s="9" t="n"/>
      <c r="W432" s="9" t="n"/>
      <c r="X432" s="9" t="n"/>
      <c r="Y432" s="9" t="n"/>
      <c r="Z432" s="9" t="n"/>
    </row>
    <row r="433" hidden="1" ht="15.75" customHeight="1" s="44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  <c r="J433" s="9" t="n"/>
      <c r="K433" s="9" t="n"/>
      <c r="L433" s="9" t="n"/>
      <c r="M433" s="9" t="n"/>
      <c r="N433" s="9" t="n"/>
      <c r="O433" s="9" t="n"/>
      <c r="P433" s="9" t="n"/>
      <c r="Q433" s="9" t="n"/>
      <c r="R433" s="9" t="n"/>
      <c r="S433" s="9" t="n"/>
      <c r="T433" s="9" t="n"/>
      <c r="U433" s="9" t="n"/>
      <c r="V433" s="9" t="n"/>
      <c r="W433" s="9" t="n"/>
      <c r="X433" s="9" t="n"/>
      <c r="Y433" s="9" t="n"/>
      <c r="Z433" s="9" t="n"/>
    </row>
    <row r="434" hidden="1" ht="15.75" customHeight="1" s="4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  <c r="J434" s="9" t="n"/>
      <c r="K434" s="9" t="n"/>
      <c r="L434" s="9" t="n"/>
      <c r="M434" s="9" t="n"/>
      <c r="N434" s="9" t="n"/>
      <c r="O434" s="9" t="n"/>
      <c r="P434" s="9" t="n"/>
      <c r="Q434" s="9" t="n"/>
      <c r="R434" s="9" t="n"/>
      <c r="S434" s="9" t="n"/>
      <c r="T434" s="9" t="n"/>
      <c r="U434" s="9" t="n"/>
      <c r="V434" s="9" t="n"/>
      <c r="W434" s="9" t="n"/>
      <c r="X434" s="9" t="n"/>
      <c r="Y434" s="9" t="n"/>
      <c r="Z434" s="9" t="n"/>
    </row>
    <row r="435" hidden="1" ht="15.75" customHeight="1" s="44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  <c r="J435" s="9" t="n"/>
      <c r="K435" s="9" t="n"/>
      <c r="L435" s="9" t="n"/>
      <c r="M435" s="9" t="n"/>
      <c r="N435" s="9" t="n"/>
      <c r="O435" s="9" t="n"/>
      <c r="P435" s="9" t="n"/>
      <c r="Q435" s="9" t="n"/>
      <c r="R435" s="9" t="n"/>
      <c r="S435" s="9" t="n"/>
      <c r="T435" s="9" t="n"/>
      <c r="U435" s="9" t="n"/>
      <c r="V435" s="9" t="n"/>
      <c r="W435" s="9" t="n"/>
      <c r="X435" s="9" t="n"/>
      <c r="Y435" s="9" t="n"/>
      <c r="Z435" s="9" t="n"/>
    </row>
    <row r="436" hidden="1" ht="15.75" customHeight="1" s="44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  <c r="J436" s="9" t="n"/>
      <c r="K436" s="9" t="n"/>
      <c r="L436" s="9" t="n"/>
      <c r="M436" s="9" t="n"/>
      <c r="N436" s="9" t="n"/>
      <c r="O436" s="9" t="n"/>
      <c r="P436" s="9" t="n"/>
      <c r="Q436" s="9" t="n"/>
      <c r="R436" s="9" t="n"/>
      <c r="S436" s="9" t="n"/>
      <c r="T436" s="9" t="n"/>
      <c r="U436" s="9" t="n"/>
      <c r="V436" s="9" t="n"/>
      <c r="W436" s="9" t="n"/>
      <c r="X436" s="9" t="n"/>
      <c r="Y436" s="9" t="n"/>
      <c r="Z436" s="9" t="n"/>
    </row>
    <row r="437" hidden="1" ht="15.75" customHeight="1" s="44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  <c r="J437" s="9" t="n"/>
      <c r="K437" s="9" t="n"/>
      <c r="L437" s="9" t="n"/>
      <c r="M437" s="9" t="n"/>
      <c r="N437" s="9" t="n"/>
      <c r="O437" s="9" t="n"/>
      <c r="P437" s="9" t="n"/>
      <c r="Q437" s="9" t="n"/>
      <c r="R437" s="9" t="n"/>
      <c r="S437" s="9" t="n"/>
      <c r="T437" s="9" t="n"/>
      <c r="U437" s="9" t="n"/>
      <c r="V437" s="9" t="n"/>
      <c r="W437" s="9" t="n"/>
      <c r="X437" s="9" t="n"/>
      <c r="Y437" s="9" t="n"/>
      <c r="Z437" s="9" t="n"/>
    </row>
    <row r="438" hidden="1" ht="15.75" customHeight="1" s="44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  <c r="J438" s="9" t="n"/>
      <c r="K438" s="9" t="n"/>
      <c r="L438" s="9" t="n"/>
      <c r="M438" s="9" t="n"/>
      <c r="N438" s="9" t="n"/>
      <c r="O438" s="9" t="n"/>
      <c r="P438" s="9" t="n"/>
      <c r="Q438" s="9" t="n"/>
      <c r="R438" s="9" t="n"/>
      <c r="S438" s="9" t="n"/>
      <c r="T438" s="9" t="n"/>
      <c r="U438" s="9" t="n"/>
      <c r="V438" s="9" t="n"/>
      <c r="W438" s="9" t="n"/>
      <c r="X438" s="9" t="n"/>
      <c r="Y438" s="9" t="n"/>
      <c r="Z438" s="9" t="n"/>
    </row>
    <row r="439" hidden="1" ht="15.75" customHeight="1" s="44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  <c r="J439" s="9" t="n"/>
      <c r="K439" s="9" t="n"/>
      <c r="L439" s="9" t="n"/>
      <c r="M439" s="9" t="n"/>
      <c r="N439" s="9" t="n"/>
      <c r="O439" s="9" t="n"/>
      <c r="P439" s="9" t="n"/>
      <c r="Q439" s="9" t="n"/>
      <c r="R439" s="9" t="n"/>
      <c r="S439" s="9" t="n"/>
      <c r="T439" s="9" t="n"/>
      <c r="U439" s="9" t="n"/>
      <c r="V439" s="9" t="n"/>
      <c r="W439" s="9" t="n"/>
      <c r="X439" s="9" t="n"/>
      <c r="Y439" s="9" t="n"/>
      <c r="Z439" s="9" t="n"/>
    </row>
    <row r="440" hidden="1" ht="15.75" customHeight="1" s="44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  <c r="J440" s="9" t="n"/>
      <c r="K440" s="9" t="n"/>
      <c r="L440" s="9" t="n"/>
      <c r="M440" s="9" t="n"/>
      <c r="N440" s="9" t="n"/>
      <c r="O440" s="9" t="n"/>
      <c r="P440" s="9" t="n"/>
      <c r="Q440" s="9" t="n"/>
      <c r="R440" s="9" t="n"/>
      <c r="S440" s="9" t="n"/>
      <c r="T440" s="9" t="n"/>
      <c r="U440" s="9" t="n"/>
      <c r="V440" s="9" t="n"/>
      <c r="W440" s="9" t="n"/>
      <c r="X440" s="9" t="n"/>
      <c r="Y440" s="9" t="n"/>
      <c r="Z440" s="9" t="n"/>
    </row>
    <row r="441" hidden="1" ht="15.75" customHeight="1" s="44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  <c r="J441" s="9" t="n"/>
      <c r="K441" s="9" t="n"/>
      <c r="L441" s="9" t="n"/>
      <c r="M441" s="9" t="n"/>
      <c r="N441" s="9" t="n"/>
      <c r="O441" s="9" t="n"/>
      <c r="P441" s="9" t="n"/>
      <c r="Q441" s="9" t="n"/>
      <c r="R441" s="9" t="n"/>
      <c r="S441" s="9" t="n"/>
      <c r="T441" s="9" t="n"/>
      <c r="U441" s="9" t="n"/>
      <c r="V441" s="9" t="n"/>
      <c r="W441" s="9" t="n"/>
      <c r="X441" s="9" t="n"/>
      <c r="Y441" s="9" t="n"/>
      <c r="Z441" s="9" t="n"/>
    </row>
    <row r="442" hidden="1" ht="15.75" customHeight="1" s="44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  <c r="J442" s="9" t="n"/>
      <c r="K442" s="9" t="n"/>
      <c r="L442" s="9" t="n"/>
      <c r="M442" s="9" t="n"/>
      <c r="N442" s="9" t="n"/>
      <c r="O442" s="9" t="n"/>
      <c r="P442" s="9" t="n"/>
      <c r="Q442" s="9" t="n"/>
      <c r="R442" s="9" t="n"/>
      <c r="S442" s="9" t="n"/>
      <c r="T442" s="9" t="n"/>
      <c r="U442" s="9" t="n"/>
      <c r="V442" s="9" t="n"/>
      <c r="W442" s="9" t="n"/>
      <c r="X442" s="9" t="n"/>
      <c r="Y442" s="9" t="n"/>
      <c r="Z442" s="9" t="n"/>
    </row>
    <row r="443" hidden="1" ht="15.75" customHeight="1" s="44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  <c r="J443" s="9" t="n"/>
      <c r="K443" s="9" t="n"/>
      <c r="L443" s="9" t="n"/>
      <c r="M443" s="9" t="n"/>
      <c r="N443" s="9" t="n"/>
      <c r="O443" s="9" t="n"/>
      <c r="P443" s="9" t="n"/>
      <c r="Q443" s="9" t="n"/>
      <c r="R443" s="9" t="n"/>
      <c r="S443" s="9" t="n"/>
      <c r="T443" s="9" t="n"/>
      <c r="U443" s="9" t="n"/>
      <c r="V443" s="9" t="n"/>
      <c r="W443" s="9" t="n"/>
      <c r="X443" s="9" t="n"/>
      <c r="Y443" s="9" t="n"/>
      <c r="Z443" s="9" t="n"/>
    </row>
    <row r="444" hidden="1" ht="15.75" customHeight="1" s="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  <c r="J444" s="9" t="n"/>
      <c r="K444" s="9" t="n"/>
      <c r="L444" s="9" t="n"/>
      <c r="M444" s="9" t="n"/>
      <c r="N444" s="9" t="n"/>
      <c r="O444" s="9" t="n"/>
      <c r="P444" s="9" t="n"/>
      <c r="Q444" s="9" t="n"/>
      <c r="R444" s="9" t="n"/>
      <c r="S444" s="9" t="n"/>
      <c r="T444" s="9" t="n"/>
      <c r="U444" s="9" t="n"/>
      <c r="V444" s="9" t="n"/>
      <c r="W444" s="9" t="n"/>
      <c r="X444" s="9" t="n"/>
      <c r="Y444" s="9" t="n"/>
      <c r="Z444" s="9" t="n"/>
    </row>
    <row r="445" hidden="1" ht="15.75" customHeight="1" s="44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  <c r="J445" s="9" t="n"/>
      <c r="K445" s="9" t="n"/>
      <c r="L445" s="9" t="n"/>
      <c r="M445" s="9" t="n"/>
      <c r="N445" s="9" t="n"/>
      <c r="O445" s="9" t="n"/>
      <c r="P445" s="9" t="n"/>
      <c r="Q445" s="9" t="n"/>
      <c r="R445" s="9" t="n"/>
      <c r="S445" s="9" t="n"/>
      <c r="T445" s="9" t="n"/>
      <c r="U445" s="9" t="n"/>
      <c r="V445" s="9" t="n"/>
      <c r="W445" s="9" t="n"/>
      <c r="X445" s="9" t="n"/>
      <c r="Y445" s="9" t="n"/>
      <c r="Z445" s="9" t="n"/>
    </row>
    <row r="446" hidden="1" ht="15.75" customHeight="1" s="44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  <c r="J446" s="9" t="n"/>
      <c r="K446" s="9" t="n"/>
      <c r="L446" s="9" t="n"/>
      <c r="M446" s="9" t="n"/>
      <c r="N446" s="9" t="n"/>
      <c r="O446" s="9" t="n"/>
      <c r="P446" s="9" t="n"/>
      <c r="Q446" s="9" t="n"/>
      <c r="R446" s="9" t="n"/>
      <c r="S446" s="9" t="n"/>
      <c r="T446" s="9" t="n"/>
      <c r="U446" s="9" t="n"/>
      <c r="V446" s="9" t="n"/>
      <c r="W446" s="9" t="n"/>
      <c r="X446" s="9" t="n"/>
      <c r="Y446" s="9" t="n"/>
      <c r="Z446" s="9" t="n"/>
    </row>
    <row r="447" hidden="1" ht="15.75" customHeight="1" s="44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  <c r="J447" s="9" t="n"/>
      <c r="K447" s="9" t="n"/>
      <c r="L447" s="9" t="n"/>
      <c r="M447" s="9" t="n"/>
      <c r="N447" s="9" t="n"/>
      <c r="O447" s="9" t="n"/>
      <c r="P447" s="9" t="n"/>
      <c r="Q447" s="9" t="n"/>
      <c r="R447" s="9" t="n"/>
      <c r="S447" s="9" t="n"/>
      <c r="T447" s="9" t="n"/>
      <c r="U447" s="9" t="n"/>
      <c r="V447" s="9" t="n"/>
      <c r="W447" s="9" t="n"/>
      <c r="X447" s="9" t="n"/>
      <c r="Y447" s="9" t="n"/>
      <c r="Z447" s="9" t="n"/>
    </row>
    <row r="448" hidden="1" ht="15.75" customHeight="1" s="44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  <c r="J448" s="9" t="n"/>
      <c r="K448" s="9" t="n"/>
      <c r="L448" s="9" t="n"/>
      <c r="M448" s="9" t="n"/>
      <c r="N448" s="9" t="n"/>
      <c r="O448" s="9" t="n"/>
      <c r="P448" s="9" t="n"/>
      <c r="Q448" s="9" t="n"/>
      <c r="R448" s="9" t="n"/>
      <c r="S448" s="9" t="n"/>
      <c r="T448" s="9" t="n"/>
      <c r="U448" s="9" t="n"/>
      <c r="V448" s="9" t="n"/>
      <c r="W448" s="9" t="n"/>
      <c r="X448" s="9" t="n"/>
      <c r="Y448" s="9" t="n"/>
      <c r="Z448" s="9" t="n"/>
    </row>
    <row r="449" hidden="1" ht="15.75" customHeight="1" s="44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  <c r="J449" s="9" t="n"/>
      <c r="K449" s="9" t="n"/>
      <c r="L449" s="9" t="n"/>
      <c r="M449" s="9" t="n"/>
      <c r="N449" s="9" t="n"/>
      <c r="O449" s="9" t="n"/>
      <c r="P449" s="9" t="n"/>
      <c r="Q449" s="9" t="n"/>
      <c r="R449" s="9" t="n"/>
      <c r="S449" s="9" t="n"/>
      <c r="T449" s="9" t="n"/>
      <c r="U449" s="9" t="n"/>
      <c r="V449" s="9" t="n"/>
      <c r="W449" s="9" t="n"/>
      <c r="X449" s="9" t="n"/>
      <c r="Y449" s="9" t="n"/>
      <c r="Z449" s="9" t="n"/>
    </row>
    <row r="450" hidden="1" ht="15.75" customHeight="1" s="44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  <c r="J450" s="9" t="n"/>
      <c r="K450" s="9" t="n"/>
      <c r="L450" s="9" t="n"/>
      <c r="M450" s="9" t="n"/>
      <c r="N450" s="9" t="n"/>
      <c r="O450" s="9" t="n"/>
      <c r="P450" s="9" t="n"/>
      <c r="Q450" s="9" t="n"/>
      <c r="R450" s="9" t="n"/>
      <c r="S450" s="9" t="n"/>
      <c r="T450" s="9" t="n"/>
      <c r="U450" s="9" t="n"/>
      <c r="V450" s="9" t="n"/>
      <c r="W450" s="9" t="n"/>
      <c r="X450" s="9" t="n"/>
      <c r="Y450" s="9" t="n"/>
      <c r="Z450" s="9" t="n"/>
    </row>
    <row r="451" hidden="1" ht="15.75" customHeight="1" s="44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  <c r="J451" s="9" t="n"/>
      <c r="K451" s="9" t="n"/>
      <c r="L451" s="9" t="n"/>
      <c r="M451" s="9" t="n"/>
      <c r="N451" s="9" t="n"/>
      <c r="O451" s="9" t="n"/>
      <c r="P451" s="9" t="n"/>
      <c r="Q451" s="9" t="n"/>
      <c r="R451" s="9" t="n"/>
      <c r="S451" s="9" t="n"/>
      <c r="T451" s="9" t="n"/>
      <c r="U451" s="9" t="n"/>
      <c r="V451" s="9" t="n"/>
      <c r="W451" s="9" t="n"/>
      <c r="X451" s="9" t="n"/>
      <c r="Y451" s="9" t="n"/>
      <c r="Z451" s="9" t="n"/>
    </row>
    <row r="452" hidden="1" ht="15.75" customHeight="1" s="44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  <c r="J452" s="9" t="n"/>
      <c r="K452" s="9" t="n"/>
      <c r="L452" s="9" t="n"/>
      <c r="M452" s="9" t="n"/>
      <c r="N452" s="9" t="n"/>
      <c r="O452" s="9" t="n"/>
      <c r="P452" s="9" t="n"/>
      <c r="Q452" s="9" t="n"/>
      <c r="R452" s="9" t="n"/>
      <c r="S452" s="9" t="n"/>
      <c r="T452" s="9" t="n"/>
      <c r="U452" s="9" t="n"/>
      <c r="V452" s="9" t="n"/>
      <c r="W452" s="9" t="n"/>
      <c r="X452" s="9" t="n"/>
      <c r="Y452" s="9" t="n"/>
      <c r="Z452" s="9" t="n"/>
    </row>
    <row r="453" hidden="1" ht="15.75" customHeight="1" s="44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  <c r="J453" s="9" t="n"/>
      <c r="K453" s="9" t="n"/>
      <c r="L453" s="9" t="n"/>
      <c r="M453" s="9" t="n"/>
      <c r="N453" s="9" t="n"/>
      <c r="O453" s="9" t="n"/>
      <c r="P453" s="9" t="n"/>
      <c r="Q453" s="9" t="n"/>
      <c r="R453" s="9" t="n"/>
      <c r="S453" s="9" t="n"/>
      <c r="T453" s="9" t="n"/>
      <c r="U453" s="9" t="n"/>
      <c r="V453" s="9" t="n"/>
      <c r="W453" s="9" t="n"/>
      <c r="X453" s="9" t="n"/>
      <c r="Y453" s="9" t="n"/>
      <c r="Z453" s="9" t="n"/>
    </row>
    <row r="454" hidden="1" ht="15.75" customHeight="1" s="4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  <c r="J454" s="9" t="n"/>
      <c r="K454" s="9" t="n"/>
      <c r="L454" s="9" t="n"/>
      <c r="M454" s="9" t="n"/>
      <c r="N454" s="9" t="n"/>
      <c r="O454" s="9" t="n"/>
      <c r="P454" s="9" t="n"/>
      <c r="Q454" s="9" t="n"/>
      <c r="R454" s="9" t="n"/>
      <c r="S454" s="9" t="n"/>
      <c r="T454" s="9" t="n"/>
      <c r="U454" s="9" t="n"/>
      <c r="V454" s="9" t="n"/>
      <c r="W454" s="9" t="n"/>
      <c r="X454" s="9" t="n"/>
      <c r="Y454" s="9" t="n"/>
      <c r="Z454" s="9" t="n"/>
    </row>
    <row r="455" hidden="1" ht="15.75" customHeight="1" s="44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  <c r="J455" s="9" t="n"/>
      <c r="K455" s="9" t="n"/>
      <c r="L455" s="9" t="n"/>
      <c r="M455" s="9" t="n"/>
      <c r="N455" s="9" t="n"/>
      <c r="O455" s="9" t="n"/>
      <c r="P455" s="9" t="n"/>
      <c r="Q455" s="9" t="n"/>
      <c r="R455" s="9" t="n"/>
      <c r="S455" s="9" t="n"/>
      <c r="T455" s="9" t="n"/>
      <c r="U455" s="9" t="n"/>
      <c r="V455" s="9" t="n"/>
      <c r="W455" s="9" t="n"/>
      <c r="X455" s="9" t="n"/>
      <c r="Y455" s="9" t="n"/>
      <c r="Z455" s="9" t="n"/>
    </row>
    <row r="456" hidden="1" ht="15.75" customHeight="1" s="44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  <c r="J456" s="9" t="n"/>
      <c r="K456" s="9" t="n"/>
      <c r="L456" s="9" t="n"/>
      <c r="M456" s="9" t="n"/>
      <c r="N456" s="9" t="n"/>
      <c r="O456" s="9" t="n"/>
      <c r="P456" s="9" t="n"/>
      <c r="Q456" s="9" t="n"/>
      <c r="R456" s="9" t="n"/>
      <c r="S456" s="9" t="n"/>
      <c r="T456" s="9" t="n"/>
      <c r="U456" s="9" t="n"/>
      <c r="V456" s="9" t="n"/>
      <c r="W456" s="9" t="n"/>
      <c r="X456" s="9" t="n"/>
      <c r="Y456" s="9" t="n"/>
      <c r="Z456" s="9" t="n"/>
    </row>
    <row r="457" hidden="1" ht="15.75" customHeight="1" s="44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  <c r="J457" s="9" t="n"/>
      <c r="K457" s="9" t="n"/>
      <c r="L457" s="9" t="n"/>
      <c r="M457" s="9" t="n"/>
      <c r="N457" s="9" t="n"/>
      <c r="O457" s="9" t="n"/>
      <c r="P457" s="9" t="n"/>
      <c r="Q457" s="9" t="n"/>
      <c r="R457" s="9" t="n"/>
      <c r="S457" s="9" t="n"/>
      <c r="T457" s="9" t="n"/>
      <c r="U457" s="9" t="n"/>
      <c r="V457" s="9" t="n"/>
      <c r="W457" s="9" t="n"/>
      <c r="X457" s="9" t="n"/>
      <c r="Y457" s="9" t="n"/>
      <c r="Z457" s="9" t="n"/>
    </row>
    <row r="458" hidden="1" ht="15.75" customHeight="1" s="44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  <c r="J458" s="9" t="n"/>
      <c r="K458" s="9" t="n"/>
      <c r="L458" s="9" t="n"/>
      <c r="M458" s="9" t="n"/>
      <c r="N458" s="9" t="n"/>
      <c r="O458" s="9" t="n"/>
      <c r="P458" s="9" t="n"/>
      <c r="Q458" s="9" t="n"/>
      <c r="R458" s="9" t="n"/>
      <c r="S458" s="9" t="n"/>
      <c r="T458" s="9" t="n"/>
      <c r="U458" s="9" t="n"/>
      <c r="V458" s="9" t="n"/>
      <c r="W458" s="9" t="n"/>
      <c r="X458" s="9" t="n"/>
      <c r="Y458" s="9" t="n"/>
      <c r="Z458" s="9" t="n"/>
    </row>
    <row r="459" hidden="1" ht="15.75" customHeight="1" s="44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  <c r="J459" s="9" t="n"/>
      <c r="K459" s="9" t="n"/>
      <c r="L459" s="9" t="n"/>
      <c r="M459" s="9" t="n"/>
      <c r="N459" s="9" t="n"/>
      <c r="O459" s="9" t="n"/>
      <c r="P459" s="9" t="n"/>
      <c r="Q459" s="9" t="n"/>
      <c r="R459" s="9" t="n"/>
      <c r="S459" s="9" t="n"/>
      <c r="T459" s="9" t="n"/>
      <c r="U459" s="9" t="n"/>
      <c r="V459" s="9" t="n"/>
      <c r="W459" s="9" t="n"/>
      <c r="X459" s="9" t="n"/>
      <c r="Y459" s="9" t="n"/>
      <c r="Z459" s="9" t="n"/>
    </row>
    <row r="460" hidden="1" ht="15.75" customHeight="1" s="44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  <c r="J460" s="9" t="n"/>
      <c r="K460" s="9" t="n"/>
      <c r="L460" s="9" t="n"/>
      <c r="M460" s="9" t="n"/>
      <c r="N460" s="9" t="n"/>
      <c r="O460" s="9" t="n"/>
      <c r="P460" s="9" t="n"/>
      <c r="Q460" s="9" t="n"/>
      <c r="R460" s="9" t="n"/>
      <c r="S460" s="9" t="n"/>
      <c r="T460" s="9" t="n"/>
      <c r="U460" s="9" t="n"/>
      <c r="V460" s="9" t="n"/>
      <c r="W460" s="9" t="n"/>
      <c r="X460" s="9" t="n"/>
      <c r="Y460" s="9" t="n"/>
      <c r="Z460" s="9" t="n"/>
    </row>
    <row r="461" hidden="1" ht="15.75" customHeight="1" s="44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  <c r="J461" s="9" t="n"/>
      <c r="K461" s="9" t="n"/>
      <c r="L461" s="9" t="n"/>
      <c r="M461" s="9" t="n"/>
      <c r="N461" s="9" t="n"/>
      <c r="O461" s="9" t="n"/>
      <c r="P461" s="9" t="n"/>
      <c r="Q461" s="9" t="n"/>
      <c r="R461" s="9" t="n"/>
      <c r="S461" s="9" t="n"/>
      <c r="T461" s="9" t="n"/>
      <c r="U461" s="9" t="n"/>
      <c r="V461" s="9" t="n"/>
      <c r="W461" s="9" t="n"/>
      <c r="X461" s="9" t="n"/>
      <c r="Y461" s="9" t="n"/>
      <c r="Z461" s="9" t="n"/>
    </row>
    <row r="462" hidden="1" ht="15.75" customHeight="1" s="44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  <c r="J462" s="9" t="n"/>
      <c r="K462" s="9" t="n"/>
      <c r="L462" s="9" t="n"/>
      <c r="M462" s="9" t="n"/>
      <c r="N462" s="9" t="n"/>
      <c r="O462" s="9" t="n"/>
      <c r="P462" s="9" t="n"/>
      <c r="Q462" s="9" t="n"/>
      <c r="R462" s="9" t="n"/>
      <c r="S462" s="9" t="n"/>
      <c r="T462" s="9" t="n"/>
      <c r="U462" s="9" t="n"/>
      <c r="V462" s="9" t="n"/>
      <c r="W462" s="9" t="n"/>
      <c r="X462" s="9" t="n"/>
      <c r="Y462" s="9" t="n"/>
      <c r="Z462" s="9" t="n"/>
    </row>
    <row r="463" hidden="1" ht="15.75" customHeight="1" s="44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  <c r="J463" s="9" t="n"/>
      <c r="K463" s="9" t="n"/>
      <c r="L463" s="9" t="n"/>
      <c r="M463" s="9" t="n"/>
      <c r="N463" s="9" t="n"/>
      <c r="O463" s="9" t="n"/>
      <c r="P463" s="9" t="n"/>
      <c r="Q463" s="9" t="n"/>
      <c r="R463" s="9" t="n"/>
      <c r="S463" s="9" t="n"/>
      <c r="T463" s="9" t="n"/>
      <c r="U463" s="9" t="n"/>
      <c r="V463" s="9" t="n"/>
      <c r="W463" s="9" t="n"/>
      <c r="X463" s="9" t="n"/>
      <c r="Y463" s="9" t="n"/>
      <c r="Z463" s="9" t="n"/>
    </row>
    <row r="464" hidden="1" ht="15.75" customHeight="1" s="4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  <c r="J464" s="9" t="n"/>
      <c r="K464" s="9" t="n"/>
      <c r="L464" s="9" t="n"/>
      <c r="M464" s="9" t="n"/>
      <c r="N464" s="9" t="n"/>
      <c r="O464" s="9" t="n"/>
      <c r="P464" s="9" t="n"/>
      <c r="Q464" s="9" t="n"/>
      <c r="R464" s="9" t="n"/>
      <c r="S464" s="9" t="n"/>
      <c r="T464" s="9" t="n"/>
      <c r="U464" s="9" t="n"/>
      <c r="V464" s="9" t="n"/>
      <c r="W464" s="9" t="n"/>
      <c r="X464" s="9" t="n"/>
      <c r="Y464" s="9" t="n"/>
      <c r="Z464" s="9" t="n"/>
    </row>
    <row r="465" hidden="1" ht="15.75" customHeight="1" s="44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  <c r="J465" s="9" t="n"/>
      <c r="K465" s="9" t="n"/>
      <c r="L465" s="9" t="n"/>
      <c r="M465" s="9" t="n"/>
      <c r="N465" s="9" t="n"/>
      <c r="O465" s="9" t="n"/>
      <c r="P465" s="9" t="n"/>
      <c r="Q465" s="9" t="n"/>
      <c r="R465" s="9" t="n"/>
      <c r="S465" s="9" t="n"/>
      <c r="T465" s="9" t="n"/>
      <c r="U465" s="9" t="n"/>
      <c r="V465" s="9" t="n"/>
      <c r="W465" s="9" t="n"/>
      <c r="X465" s="9" t="n"/>
      <c r="Y465" s="9" t="n"/>
      <c r="Z465" s="9" t="n"/>
    </row>
    <row r="466" hidden="1" ht="15.75" customHeight="1" s="44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  <c r="J466" s="9" t="n"/>
      <c r="K466" s="9" t="n"/>
      <c r="L466" s="9" t="n"/>
      <c r="M466" s="9" t="n"/>
      <c r="N466" s="9" t="n"/>
      <c r="O466" s="9" t="n"/>
      <c r="P466" s="9" t="n"/>
      <c r="Q466" s="9" t="n"/>
      <c r="R466" s="9" t="n"/>
      <c r="S466" s="9" t="n"/>
      <c r="T466" s="9" t="n"/>
      <c r="U466" s="9" t="n"/>
      <c r="V466" s="9" t="n"/>
      <c r="W466" s="9" t="n"/>
      <c r="X466" s="9" t="n"/>
      <c r="Y466" s="9" t="n"/>
      <c r="Z466" s="9" t="n"/>
    </row>
    <row r="467" hidden="1" ht="15.75" customHeight="1" s="44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  <c r="J467" s="9" t="n"/>
      <c r="K467" s="9" t="n"/>
      <c r="L467" s="9" t="n"/>
      <c r="M467" s="9" t="n"/>
      <c r="N467" s="9" t="n"/>
      <c r="O467" s="9" t="n"/>
      <c r="P467" s="9" t="n"/>
      <c r="Q467" s="9" t="n"/>
      <c r="R467" s="9" t="n"/>
      <c r="S467" s="9" t="n"/>
      <c r="T467" s="9" t="n"/>
      <c r="U467" s="9" t="n"/>
      <c r="V467" s="9" t="n"/>
      <c r="W467" s="9" t="n"/>
      <c r="X467" s="9" t="n"/>
      <c r="Y467" s="9" t="n"/>
      <c r="Z467" s="9" t="n"/>
    </row>
    <row r="468" hidden="1" ht="15.75" customHeight="1" s="44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  <c r="J468" s="9" t="n"/>
      <c r="K468" s="9" t="n"/>
      <c r="L468" s="9" t="n"/>
      <c r="M468" s="9" t="n"/>
      <c r="N468" s="9" t="n"/>
      <c r="O468" s="9" t="n"/>
      <c r="P468" s="9" t="n"/>
      <c r="Q468" s="9" t="n"/>
      <c r="R468" s="9" t="n"/>
      <c r="S468" s="9" t="n"/>
      <c r="T468" s="9" t="n"/>
      <c r="U468" s="9" t="n"/>
      <c r="V468" s="9" t="n"/>
      <c r="W468" s="9" t="n"/>
      <c r="X468" s="9" t="n"/>
      <c r="Y468" s="9" t="n"/>
      <c r="Z468" s="9" t="n"/>
    </row>
    <row r="469" hidden="1" ht="15.75" customHeight="1" s="44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  <c r="J469" s="9" t="n"/>
      <c r="K469" s="9" t="n"/>
      <c r="L469" s="9" t="n"/>
      <c r="M469" s="9" t="n"/>
      <c r="N469" s="9" t="n"/>
      <c r="O469" s="9" t="n"/>
      <c r="P469" s="9" t="n"/>
      <c r="Q469" s="9" t="n"/>
      <c r="R469" s="9" t="n"/>
      <c r="S469" s="9" t="n"/>
      <c r="T469" s="9" t="n"/>
      <c r="U469" s="9" t="n"/>
      <c r="V469" s="9" t="n"/>
      <c r="W469" s="9" t="n"/>
      <c r="X469" s="9" t="n"/>
      <c r="Y469" s="9" t="n"/>
      <c r="Z469" s="9" t="n"/>
    </row>
    <row r="470" hidden="1" ht="15.75" customHeight="1" s="44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  <c r="J470" s="9" t="n"/>
      <c r="K470" s="9" t="n"/>
      <c r="L470" s="9" t="n"/>
      <c r="M470" s="9" t="n"/>
      <c r="N470" s="9" t="n"/>
      <c r="O470" s="9" t="n"/>
      <c r="P470" s="9" t="n"/>
      <c r="Q470" s="9" t="n"/>
      <c r="R470" s="9" t="n"/>
      <c r="S470" s="9" t="n"/>
      <c r="T470" s="9" t="n"/>
      <c r="U470" s="9" t="n"/>
      <c r="V470" s="9" t="n"/>
      <c r="W470" s="9" t="n"/>
      <c r="X470" s="9" t="n"/>
      <c r="Y470" s="9" t="n"/>
      <c r="Z470" s="9" t="n"/>
    </row>
    <row r="471" hidden="1" ht="15.75" customHeight="1" s="44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  <c r="J471" s="9" t="n"/>
      <c r="K471" s="9" t="n"/>
      <c r="L471" s="9" t="n"/>
      <c r="M471" s="9" t="n"/>
      <c r="N471" s="9" t="n"/>
      <c r="O471" s="9" t="n"/>
      <c r="P471" s="9" t="n"/>
      <c r="Q471" s="9" t="n"/>
      <c r="R471" s="9" t="n"/>
      <c r="S471" s="9" t="n"/>
      <c r="T471" s="9" t="n"/>
      <c r="U471" s="9" t="n"/>
      <c r="V471" s="9" t="n"/>
      <c r="W471" s="9" t="n"/>
      <c r="X471" s="9" t="n"/>
      <c r="Y471" s="9" t="n"/>
      <c r="Z471" s="9" t="n"/>
    </row>
    <row r="472" hidden="1" ht="15.75" customHeight="1" s="44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  <c r="J472" s="9" t="n"/>
      <c r="K472" s="9" t="n"/>
      <c r="L472" s="9" t="n"/>
      <c r="M472" s="9" t="n"/>
      <c r="N472" s="9" t="n"/>
      <c r="O472" s="9" t="n"/>
      <c r="P472" s="9" t="n"/>
      <c r="Q472" s="9" t="n"/>
      <c r="R472" s="9" t="n"/>
      <c r="S472" s="9" t="n"/>
      <c r="T472" s="9" t="n"/>
      <c r="U472" s="9" t="n"/>
      <c r="V472" s="9" t="n"/>
      <c r="W472" s="9" t="n"/>
      <c r="X472" s="9" t="n"/>
      <c r="Y472" s="9" t="n"/>
      <c r="Z472" s="9" t="n"/>
    </row>
    <row r="473" hidden="1" ht="15.75" customHeight="1" s="44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  <c r="J473" s="9" t="n"/>
      <c r="K473" s="9" t="n"/>
      <c r="L473" s="9" t="n"/>
      <c r="M473" s="9" t="n"/>
      <c r="N473" s="9" t="n"/>
      <c r="O473" s="9" t="n"/>
      <c r="P473" s="9" t="n"/>
      <c r="Q473" s="9" t="n"/>
      <c r="R473" s="9" t="n"/>
      <c r="S473" s="9" t="n"/>
      <c r="T473" s="9" t="n"/>
      <c r="U473" s="9" t="n"/>
      <c r="V473" s="9" t="n"/>
      <c r="W473" s="9" t="n"/>
      <c r="X473" s="9" t="n"/>
      <c r="Y473" s="9" t="n"/>
      <c r="Z473" s="9" t="n"/>
    </row>
    <row r="474" hidden="1" ht="15.75" customHeight="1" s="4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  <c r="J474" s="9" t="n"/>
      <c r="K474" s="9" t="n"/>
      <c r="L474" s="9" t="n"/>
      <c r="M474" s="9" t="n"/>
      <c r="N474" s="9" t="n"/>
      <c r="O474" s="9" t="n"/>
      <c r="P474" s="9" t="n"/>
      <c r="Q474" s="9" t="n"/>
      <c r="R474" s="9" t="n"/>
      <c r="S474" s="9" t="n"/>
      <c r="T474" s="9" t="n"/>
      <c r="U474" s="9" t="n"/>
      <c r="V474" s="9" t="n"/>
      <c r="W474" s="9" t="n"/>
      <c r="X474" s="9" t="n"/>
      <c r="Y474" s="9" t="n"/>
      <c r="Z474" s="9" t="n"/>
    </row>
    <row r="475" hidden="1" ht="15.75" customHeight="1" s="44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  <c r="J475" s="9" t="n"/>
      <c r="K475" s="9" t="n"/>
      <c r="L475" s="9" t="n"/>
      <c r="M475" s="9" t="n"/>
      <c r="N475" s="9" t="n"/>
      <c r="O475" s="9" t="n"/>
      <c r="P475" s="9" t="n"/>
      <c r="Q475" s="9" t="n"/>
      <c r="R475" s="9" t="n"/>
      <c r="S475" s="9" t="n"/>
      <c r="T475" s="9" t="n"/>
      <c r="U475" s="9" t="n"/>
      <c r="V475" s="9" t="n"/>
      <c r="W475" s="9" t="n"/>
      <c r="X475" s="9" t="n"/>
      <c r="Y475" s="9" t="n"/>
      <c r="Z475" s="9" t="n"/>
    </row>
    <row r="476" hidden="1" ht="15.75" customHeight="1" s="44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  <c r="J476" s="9" t="n"/>
      <c r="K476" s="9" t="n"/>
      <c r="L476" s="9" t="n"/>
      <c r="M476" s="9" t="n"/>
      <c r="N476" s="9" t="n"/>
      <c r="O476" s="9" t="n"/>
      <c r="P476" s="9" t="n"/>
      <c r="Q476" s="9" t="n"/>
      <c r="R476" s="9" t="n"/>
      <c r="S476" s="9" t="n"/>
      <c r="T476" s="9" t="n"/>
      <c r="U476" s="9" t="n"/>
      <c r="V476" s="9" t="n"/>
      <c r="W476" s="9" t="n"/>
      <c r="X476" s="9" t="n"/>
      <c r="Y476" s="9" t="n"/>
      <c r="Z476" s="9" t="n"/>
    </row>
    <row r="477" hidden="1" ht="15.75" customHeight="1" s="44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  <c r="J477" s="9" t="n"/>
      <c r="K477" s="9" t="n"/>
      <c r="L477" s="9" t="n"/>
      <c r="M477" s="9" t="n"/>
      <c r="N477" s="9" t="n"/>
      <c r="O477" s="9" t="n"/>
      <c r="P477" s="9" t="n"/>
      <c r="Q477" s="9" t="n"/>
      <c r="R477" s="9" t="n"/>
      <c r="S477" s="9" t="n"/>
      <c r="T477" s="9" t="n"/>
      <c r="U477" s="9" t="n"/>
      <c r="V477" s="9" t="n"/>
      <c r="W477" s="9" t="n"/>
      <c r="X477" s="9" t="n"/>
      <c r="Y477" s="9" t="n"/>
      <c r="Z477" s="9" t="n"/>
    </row>
    <row r="478" hidden="1" ht="15.75" customHeight="1" s="44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  <c r="J478" s="9" t="n"/>
      <c r="K478" s="9" t="n"/>
      <c r="L478" s="9" t="n"/>
      <c r="M478" s="9" t="n"/>
      <c r="N478" s="9" t="n"/>
      <c r="O478" s="9" t="n"/>
      <c r="P478" s="9" t="n"/>
      <c r="Q478" s="9" t="n"/>
      <c r="R478" s="9" t="n"/>
      <c r="S478" s="9" t="n"/>
      <c r="T478" s="9" t="n"/>
      <c r="U478" s="9" t="n"/>
      <c r="V478" s="9" t="n"/>
      <c r="W478" s="9" t="n"/>
      <c r="X478" s="9" t="n"/>
      <c r="Y478" s="9" t="n"/>
      <c r="Z478" s="9" t="n"/>
    </row>
    <row r="479" hidden="1" ht="15.75" customHeight="1" s="44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  <c r="J479" s="9" t="n"/>
      <c r="K479" s="9" t="n"/>
      <c r="L479" s="9" t="n"/>
      <c r="M479" s="9" t="n"/>
      <c r="N479" s="9" t="n"/>
      <c r="O479" s="9" t="n"/>
      <c r="P479" s="9" t="n"/>
      <c r="Q479" s="9" t="n"/>
      <c r="R479" s="9" t="n"/>
      <c r="S479" s="9" t="n"/>
      <c r="T479" s="9" t="n"/>
      <c r="U479" s="9" t="n"/>
      <c r="V479" s="9" t="n"/>
      <c r="W479" s="9" t="n"/>
      <c r="X479" s="9" t="n"/>
      <c r="Y479" s="9" t="n"/>
      <c r="Z479" s="9" t="n"/>
    </row>
    <row r="480" hidden="1" ht="15.75" customHeight="1" s="44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  <c r="J480" s="9" t="n"/>
      <c r="K480" s="9" t="n"/>
      <c r="L480" s="9" t="n"/>
      <c r="M480" s="9" t="n"/>
      <c r="N480" s="9" t="n"/>
      <c r="O480" s="9" t="n"/>
      <c r="P480" s="9" t="n"/>
      <c r="Q480" s="9" t="n"/>
      <c r="R480" s="9" t="n"/>
      <c r="S480" s="9" t="n"/>
      <c r="T480" s="9" t="n"/>
      <c r="U480" s="9" t="n"/>
      <c r="V480" s="9" t="n"/>
      <c r="W480" s="9" t="n"/>
      <c r="X480" s="9" t="n"/>
      <c r="Y480" s="9" t="n"/>
      <c r="Z480" s="9" t="n"/>
    </row>
    <row r="481" hidden="1" ht="15.75" customHeight="1" s="44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  <c r="J481" s="9" t="n"/>
      <c r="K481" s="9" t="n"/>
      <c r="L481" s="9" t="n"/>
      <c r="M481" s="9" t="n"/>
      <c r="N481" s="9" t="n"/>
      <c r="O481" s="9" t="n"/>
      <c r="P481" s="9" t="n"/>
      <c r="Q481" s="9" t="n"/>
      <c r="R481" s="9" t="n"/>
      <c r="S481" s="9" t="n"/>
      <c r="T481" s="9" t="n"/>
      <c r="U481" s="9" t="n"/>
      <c r="V481" s="9" t="n"/>
      <c r="W481" s="9" t="n"/>
      <c r="X481" s="9" t="n"/>
      <c r="Y481" s="9" t="n"/>
      <c r="Z481" s="9" t="n"/>
    </row>
    <row r="482" hidden="1" ht="15.75" customHeight="1" s="44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  <c r="J482" s="9" t="n"/>
      <c r="K482" s="9" t="n"/>
      <c r="L482" s="9" t="n"/>
      <c r="M482" s="9" t="n"/>
      <c r="N482" s="9" t="n"/>
      <c r="O482" s="9" t="n"/>
      <c r="P482" s="9" t="n"/>
      <c r="Q482" s="9" t="n"/>
      <c r="R482" s="9" t="n"/>
      <c r="S482" s="9" t="n"/>
      <c r="T482" s="9" t="n"/>
      <c r="U482" s="9" t="n"/>
      <c r="V482" s="9" t="n"/>
      <c r="W482" s="9" t="n"/>
      <c r="X482" s="9" t="n"/>
      <c r="Y482" s="9" t="n"/>
      <c r="Z482" s="9" t="n"/>
    </row>
    <row r="483" hidden="1" ht="15.75" customHeight="1" s="44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  <c r="J483" s="9" t="n"/>
      <c r="K483" s="9" t="n"/>
      <c r="L483" s="9" t="n"/>
      <c r="M483" s="9" t="n"/>
      <c r="N483" s="9" t="n"/>
      <c r="O483" s="9" t="n"/>
      <c r="P483" s="9" t="n"/>
      <c r="Q483" s="9" t="n"/>
      <c r="R483" s="9" t="n"/>
      <c r="S483" s="9" t="n"/>
      <c r="T483" s="9" t="n"/>
      <c r="U483" s="9" t="n"/>
      <c r="V483" s="9" t="n"/>
      <c r="W483" s="9" t="n"/>
      <c r="X483" s="9" t="n"/>
      <c r="Y483" s="9" t="n"/>
      <c r="Z483" s="9" t="n"/>
    </row>
    <row r="484" hidden="1" ht="15.75" customHeight="1" s="4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  <c r="J484" s="9" t="n"/>
      <c r="K484" s="9" t="n"/>
      <c r="L484" s="9" t="n"/>
      <c r="M484" s="9" t="n"/>
      <c r="N484" s="9" t="n"/>
      <c r="O484" s="9" t="n"/>
      <c r="P484" s="9" t="n"/>
      <c r="Q484" s="9" t="n"/>
      <c r="R484" s="9" t="n"/>
      <c r="S484" s="9" t="n"/>
      <c r="T484" s="9" t="n"/>
      <c r="U484" s="9" t="n"/>
      <c r="V484" s="9" t="n"/>
      <c r="W484" s="9" t="n"/>
      <c r="X484" s="9" t="n"/>
      <c r="Y484" s="9" t="n"/>
      <c r="Z484" s="9" t="n"/>
    </row>
    <row r="485" hidden="1" ht="15.75" customHeight="1" s="44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  <c r="J485" s="9" t="n"/>
      <c r="K485" s="9" t="n"/>
      <c r="L485" s="9" t="n"/>
      <c r="M485" s="9" t="n"/>
      <c r="N485" s="9" t="n"/>
      <c r="O485" s="9" t="n"/>
      <c r="P485" s="9" t="n"/>
      <c r="Q485" s="9" t="n"/>
      <c r="R485" s="9" t="n"/>
      <c r="S485" s="9" t="n"/>
      <c r="T485" s="9" t="n"/>
      <c r="U485" s="9" t="n"/>
      <c r="V485" s="9" t="n"/>
      <c r="W485" s="9" t="n"/>
      <c r="X485" s="9" t="n"/>
      <c r="Y485" s="9" t="n"/>
      <c r="Z485" s="9" t="n"/>
    </row>
    <row r="486" hidden="1" ht="15.75" customHeight="1" s="44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  <c r="J486" s="9" t="n"/>
      <c r="K486" s="9" t="n"/>
      <c r="L486" s="9" t="n"/>
      <c r="M486" s="9" t="n"/>
      <c r="N486" s="9" t="n"/>
      <c r="O486" s="9" t="n"/>
      <c r="P486" s="9" t="n"/>
      <c r="Q486" s="9" t="n"/>
      <c r="R486" s="9" t="n"/>
      <c r="S486" s="9" t="n"/>
      <c r="T486" s="9" t="n"/>
      <c r="U486" s="9" t="n"/>
      <c r="V486" s="9" t="n"/>
      <c r="W486" s="9" t="n"/>
      <c r="X486" s="9" t="n"/>
      <c r="Y486" s="9" t="n"/>
      <c r="Z486" s="9" t="n"/>
    </row>
    <row r="487" hidden="1" ht="15.75" customHeight="1" s="44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  <c r="J487" s="9" t="n"/>
      <c r="K487" s="9" t="n"/>
      <c r="L487" s="9" t="n"/>
      <c r="M487" s="9" t="n"/>
      <c r="N487" s="9" t="n"/>
      <c r="O487" s="9" t="n"/>
      <c r="P487" s="9" t="n"/>
      <c r="Q487" s="9" t="n"/>
      <c r="R487" s="9" t="n"/>
      <c r="S487" s="9" t="n"/>
      <c r="T487" s="9" t="n"/>
      <c r="U487" s="9" t="n"/>
      <c r="V487" s="9" t="n"/>
      <c r="W487" s="9" t="n"/>
      <c r="X487" s="9" t="n"/>
      <c r="Y487" s="9" t="n"/>
      <c r="Z487" s="9" t="n"/>
    </row>
    <row r="488" hidden="1" ht="15.75" customHeight="1" s="44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  <c r="J488" s="9" t="n"/>
      <c r="K488" s="9" t="n"/>
      <c r="L488" s="9" t="n"/>
      <c r="M488" s="9" t="n"/>
      <c r="N488" s="9" t="n"/>
      <c r="O488" s="9" t="n"/>
      <c r="P488" s="9" t="n"/>
      <c r="Q488" s="9" t="n"/>
      <c r="R488" s="9" t="n"/>
      <c r="S488" s="9" t="n"/>
      <c r="T488" s="9" t="n"/>
      <c r="U488" s="9" t="n"/>
      <c r="V488" s="9" t="n"/>
      <c r="W488" s="9" t="n"/>
      <c r="X488" s="9" t="n"/>
      <c r="Y488" s="9" t="n"/>
      <c r="Z488" s="9" t="n"/>
    </row>
    <row r="489" hidden="1" ht="15.75" customHeight="1" s="44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  <c r="J489" s="9" t="n"/>
      <c r="K489" s="9" t="n"/>
      <c r="L489" s="9" t="n"/>
      <c r="M489" s="9" t="n"/>
      <c r="N489" s="9" t="n"/>
      <c r="O489" s="9" t="n"/>
      <c r="P489" s="9" t="n"/>
      <c r="Q489" s="9" t="n"/>
      <c r="R489" s="9" t="n"/>
      <c r="S489" s="9" t="n"/>
      <c r="T489" s="9" t="n"/>
      <c r="U489" s="9" t="n"/>
      <c r="V489" s="9" t="n"/>
      <c r="W489" s="9" t="n"/>
      <c r="X489" s="9" t="n"/>
      <c r="Y489" s="9" t="n"/>
      <c r="Z489" s="9" t="n"/>
    </row>
    <row r="490" hidden="1" ht="15.75" customHeight="1" s="44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  <c r="J490" s="9" t="n"/>
      <c r="K490" s="9" t="n"/>
      <c r="L490" s="9" t="n"/>
      <c r="M490" s="9" t="n"/>
      <c r="N490" s="9" t="n"/>
      <c r="O490" s="9" t="n"/>
      <c r="P490" s="9" t="n"/>
      <c r="Q490" s="9" t="n"/>
      <c r="R490" s="9" t="n"/>
      <c r="S490" s="9" t="n"/>
      <c r="T490" s="9" t="n"/>
      <c r="U490" s="9" t="n"/>
      <c r="V490" s="9" t="n"/>
      <c r="W490" s="9" t="n"/>
      <c r="X490" s="9" t="n"/>
      <c r="Y490" s="9" t="n"/>
      <c r="Z490" s="9" t="n"/>
    </row>
    <row r="491" hidden="1" ht="15.75" customHeight="1" s="44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  <c r="J491" s="9" t="n"/>
      <c r="K491" s="9" t="n"/>
      <c r="L491" s="9" t="n"/>
      <c r="M491" s="9" t="n"/>
      <c r="N491" s="9" t="n"/>
      <c r="O491" s="9" t="n"/>
      <c r="P491" s="9" t="n"/>
      <c r="Q491" s="9" t="n"/>
      <c r="R491" s="9" t="n"/>
      <c r="S491" s="9" t="n"/>
      <c r="T491" s="9" t="n"/>
      <c r="U491" s="9" t="n"/>
      <c r="V491" s="9" t="n"/>
      <c r="W491" s="9" t="n"/>
      <c r="X491" s="9" t="n"/>
      <c r="Y491" s="9" t="n"/>
      <c r="Z491" s="9" t="n"/>
    </row>
    <row r="492" hidden="1" ht="15.75" customHeight="1" s="44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  <c r="J492" s="9" t="n"/>
      <c r="K492" s="9" t="n"/>
      <c r="L492" s="9" t="n"/>
      <c r="M492" s="9" t="n"/>
      <c r="N492" s="9" t="n"/>
      <c r="O492" s="9" t="n"/>
      <c r="P492" s="9" t="n"/>
      <c r="Q492" s="9" t="n"/>
      <c r="R492" s="9" t="n"/>
      <c r="S492" s="9" t="n"/>
      <c r="T492" s="9" t="n"/>
      <c r="U492" s="9" t="n"/>
      <c r="V492" s="9" t="n"/>
      <c r="W492" s="9" t="n"/>
      <c r="X492" s="9" t="n"/>
      <c r="Y492" s="9" t="n"/>
      <c r="Z492" s="9" t="n"/>
    </row>
    <row r="493" hidden="1" ht="15.75" customHeight="1" s="44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  <c r="J493" s="9" t="n"/>
      <c r="K493" s="9" t="n"/>
      <c r="L493" s="9" t="n"/>
      <c r="M493" s="9" t="n"/>
      <c r="N493" s="9" t="n"/>
      <c r="O493" s="9" t="n"/>
      <c r="P493" s="9" t="n"/>
      <c r="Q493" s="9" t="n"/>
      <c r="R493" s="9" t="n"/>
      <c r="S493" s="9" t="n"/>
      <c r="T493" s="9" t="n"/>
      <c r="U493" s="9" t="n"/>
      <c r="V493" s="9" t="n"/>
      <c r="W493" s="9" t="n"/>
      <c r="X493" s="9" t="n"/>
      <c r="Y493" s="9" t="n"/>
      <c r="Z493" s="9" t="n"/>
    </row>
    <row r="494" hidden="1" ht="15.75" customHeight="1" s="4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  <c r="J494" s="9" t="n"/>
      <c r="K494" s="9" t="n"/>
      <c r="L494" s="9" t="n"/>
      <c r="M494" s="9" t="n"/>
      <c r="N494" s="9" t="n"/>
      <c r="O494" s="9" t="n"/>
      <c r="P494" s="9" t="n"/>
      <c r="Q494" s="9" t="n"/>
      <c r="R494" s="9" t="n"/>
      <c r="S494" s="9" t="n"/>
      <c r="T494" s="9" t="n"/>
      <c r="U494" s="9" t="n"/>
      <c r="V494" s="9" t="n"/>
      <c r="W494" s="9" t="n"/>
      <c r="X494" s="9" t="n"/>
      <c r="Y494" s="9" t="n"/>
      <c r="Z494" s="9" t="n"/>
    </row>
    <row r="495" hidden="1" ht="15.75" customHeight="1" s="44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  <c r="J495" s="9" t="n"/>
      <c r="K495" s="9" t="n"/>
      <c r="L495" s="9" t="n"/>
      <c r="M495" s="9" t="n"/>
      <c r="N495" s="9" t="n"/>
      <c r="O495" s="9" t="n"/>
      <c r="P495" s="9" t="n"/>
      <c r="Q495" s="9" t="n"/>
      <c r="R495" s="9" t="n"/>
      <c r="S495" s="9" t="n"/>
      <c r="T495" s="9" t="n"/>
      <c r="U495" s="9" t="n"/>
      <c r="V495" s="9" t="n"/>
      <c r="W495" s="9" t="n"/>
      <c r="X495" s="9" t="n"/>
      <c r="Y495" s="9" t="n"/>
      <c r="Z495" s="9" t="n"/>
    </row>
    <row r="496" hidden="1" ht="15.75" customHeight="1" s="44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  <c r="J496" s="9" t="n"/>
      <c r="K496" s="9" t="n"/>
      <c r="L496" s="9" t="n"/>
      <c r="M496" s="9" t="n"/>
      <c r="N496" s="9" t="n"/>
      <c r="O496" s="9" t="n"/>
      <c r="P496" s="9" t="n"/>
      <c r="Q496" s="9" t="n"/>
      <c r="R496" s="9" t="n"/>
      <c r="S496" s="9" t="n"/>
      <c r="T496" s="9" t="n"/>
      <c r="U496" s="9" t="n"/>
      <c r="V496" s="9" t="n"/>
      <c r="W496" s="9" t="n"/>
      <c r="X496" s="9" t="n"/>
      <c r="Y496" s="9" t="n"/>
      <c r="Z496" s="9" t="n"/>
    </row>
    <row r="497" hidden="1" ht="15.75" customHeight="1" s="44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  <c r="J497" s="9" t="n"/>
      <c r="K497" s="9" t="n"/>
      <c r="L497" s="9" t="n"/>
      <c r="M497" s="9" t="n"/>
      <c r="N497" s="9" t="n"/>
      <c r="O497" s="9" t="n"/>
      <c r="P497" s="9" t="n"/>
      <c r="Q497" s="9" t="n"/>
      <c r="R497" s="9" t="n"/>
      <c r="S497" s="9" t="n"/>
      <c r="T497" s="9" t="n"/>
      <c r="U497" s="9" t="n"/>
      <c r="V497" s="9" t="n"/>
      <c r="W497" s="9" t="n"/>
      <c r="X497" s="9" t="n"/>
      <c r="Y497" s="9" t="n"/>
      <c r="Z497" s="9" t="n"/>
    </row>
    <row r="498" hidden="1" ht="15.75" customHeight="1" s="44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  <c r="J498" s="9" t="n"/>
      <c r="K498" s="9" t="n"/>
      <c r="L498" s="9" t="n"/>
      <c r="M498" s="9" t="n"/>
      <c r="N498" s="9" t="n"/>
      <c r="O498" s="9" t="n"/>
      <c r="P498" s="9" t="n"/>
      <c r="Q498" s="9" t="n"/>
      <c r="R498" s="9" t="n"/>
      <c r="S498" s="9" t="n"/>
      <c r="T498" s="9" t="n"/>
      <c r="U498" s="9" t="n"/>
      <c r="V498" s="9" t="n"/>
      <c r="W498" s="9" t="n"/>
      <c r="X498" s="9" t="n"/>
      <c r="Y498" s="9" t="n"/>
      <c r="Z498" s="9" t="n"/>
    </row>
    <row r="499" hidden="1" ht="15.75" customHeight="1" s="44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  <c r="J499" s="9" t="n"/>
      <c r="K499" s="9" t="n"/>
      <c r="L499" s="9" t="n"/>
      <c r="M499" s="9" t="n"/>
      <c r="N499" s="9" t="n"/>
      <c r="O499" s="9" t="n"/>
      <c r="P499" s="9" t="n"/>
      <c r="Q499" s="9" t="n"/>
      <c r="R499" s="9" t="n"/>
      <c r="S499" s="9" t="n"/>
      <c r="T499" s="9" t="n"/>
      <c r="U499" s="9" t="n"/>
      <c r="V499" s="9" t="n"/>
      <c r="W499" s="9" t="n"/>
      <c r="X499" s="9" t="n"/>
      <c r="Y499" s="9" t="n"/>
      <c r="Z499" s="9" t="n"/>
    </row>
    <row r="500" hidden="1" ht="15.75" customHeight="1" s="44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  <c r="J500" s="9" t="n"/>
      <c r="K500" s="9" t="n"/>
      <c r="L500" s="9" t="n"/>
      <c r="M500" s="9" t="n"/>
      <c r="N500" s="9" t="n"/>
      <c r="O500" s="9" t="n"/>
      <c r="P500" s="9" t="n"/>
      <c r="Q500" s="9" t="n"/>
      <c r="R500" s="9" t="n"/>
      <c r="S500" s="9" t="n"/>
      <c r="T500" s="9" t="n"/>
      <c r="U500" s="9" t="n"/>
      <c r="V500" s="9" t="n"/>
      <c r="W500" s="9" t="n"/>
      <c r="X500" s="9" t="n"/>
      <c r="Y500" s="9" t="n"/>
      <c r="Z500" s="9" t="n"/>
    </row>
    <row r="501" hidden="1" ht="15.75" customHeight="1" s="44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  <c r="J501" s="9" t="n"/>
      <c r="K501" s="9" t="n"/>
      <c r="L501" s="9" t="n"/>
      <c r="M501" s="9" t="n"/>
      <c r="N501" s="9" t="n"/>
      <c r="O501" s="9" t="n"/>
      <c r="P501" s="9" t="n"/>
      <c r="Q501" s="9" t="n"/>
      <c r="R501" s="9" t="n"/>
      <c r="S501" s="9" t="n"/>
      <c r="T501" s="9" t="n"/>
      <c r="U501" s="9" t="n"/>
      <c r="V501" s="9" t="n"/>
      <c r="W501" s="9" t="n"/>
      <c r="X501" s="9" t="n"/>
      <c r="Y501" s="9" t="n"/>
      <c r="Z501" s="9" t="n"/>
    </row>
    <row r="502" hidden="1" ht="15.75" customHeight="1" s="44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  <c r="J502" s="9" t="n"/>
      <c r="K502" s="9" t="n"/>
      <c r="L502" s="9" t="n"/>
      <c r="M502" s="9" t="n"/>
      <c r="N502" s="9" t="n"/>
      <c r="O502" s="9" t="n"/>
      <c r="P502" s="9" t="n"/>
      <c r="Q502" s="9" t="n"/>
      <c r="R502" s="9" t="n"/>
      <c r="S502" s="9" t="n"/>
      <c r="T502" s="9" t="n"/>
      <c r="U502" s="9" t="n"/>
      <c r="V502" s="9" t="n"/>
      <c r="W502" s="9" t="n"/>
      <c r="X502" s="9" t="n"/>
      <c r="Y502" s="9" t="n"/>
      <c r="Z502" s="9" t="n"/>
    </row>
    <row r="503" hidden="1" ht="15.75" customHeight="1" s="44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  <c r="J503" s="9" t="n"/>
      <c r="K503" s="9" t="n"/>
      <c r="L503" s="9" t="n"/>
      <c r="M503" s="9" t="n"/>
      <c r="N503" s="9" t="n"/>
      <c r="O503" s="9" t="n"/>
      <c r="P503" s="9" t="n"/>
      <c r="Q503" s="9" t="n"/>
      <c r="R503" s="9" t="n"/>
      <c r="S503" s="9" t="n"/>
      <c r="T503" s="9" t="n"/>
      <c r="U503" s="9" t="n"/>
      <c r="V503" s="9" t="n"/>
      <c r="W503" s="9" t="n"/>
      <c r="X503" s="9" t="n"/>
      <c r="Y503" s="9" t="n"/>
      <c r="Z503" s="9" t="n"/>
    </row>
    <row r="504" hidden="1" ht="15.75" customHeight="1" s="4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  <c r="J504" s="9" t="n"/>
      <c r="K504" s="9" t="n"/>
      <c r="L504" s="9" t="n"/>
      <c r="M504" s="9" t="n"/>
      <c r="N504" s="9" t="n"/>
      <c r="O504" s="9" t="n"/>
      <c r="P504" s="9" t="n"/>
      <c r="Q504" s="9" t="n"/>
      <c r="R504" s="9" t="n"/>
      <c r="S504" s="9" t="n"/>
      <c r="T504" s="9" t="n"/>
      <c r="U504" s="9" t="n"/>
      <c r="V504" s="9" t="n"/>
      <c r="W504" s="9" t="n"/>
      <c r="X504" s="9" t="n"/>
      <c r="Y504" s="9" t="n"/>
      <c r="Z504" s="9" t="n"/>
    </row>
    <row r="505" hidden="1" ht="15.75" customHeight="1" s="44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  <c r="J505" s="9" t="n"/>
      <c r="K505" s="9" t="n"/>
      <c r="L505" s="9" t="n"/>
      <c r="M505" s="9" t="n"/>
      <c r="N505" s="9" t="n"/>
      <c r="O505" s="9" t="n"/>
      <c r="P505" s="9" t="n"/>
      <c r="Q505" s="9" t="n"/>
      <c r="R505" s="9" t="n"/>
      <c r="S505" s="9" t="n"/>
      <c r="T505" s="9" t="n"/>
      <c r="U505" s="9" t="n"/>
      <c r="V505" s="9" t="n"/>
      <c r="W505" s="9" t="n"/>
      <c r="X505" s="9" t="n"/>
      <c r="Y505" s="9" t="n"/>
      <c r="Z505" s="9" t="n"/>
    </row>
    <row r="506" hidden="1" ht="15.75" customHeight="1" s="44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  <c r="J506" s="9" t="n"/>
      <c r="K506" s="9" t="n"/>
      <c r="L506" s="9" t="n"/>
      <c r="M506" s="9" t="n"/>
      <c r="N506" s="9" t="n"/>
      <c r="O506" s="9" t="n"/>
      <c r="P506" s="9" t="n"/>
      <c r="Q506" s="9" t="n"/>
      <c r="R506" s="9" t="n"/>
      <c r="S506" s="9" t="n"/>
      <c r="T506" s="9" t="n"/>
      <c r="U506" s="9" t="n"/>
      <c r="V506" s="9" t="n"/>
      <c r="W506" s="9" t="n"/>
      <c r="X506" s="9" t="n"/>
      <c r="Y506" s="9" t="n"/>
      <c r="Z506" s="9" t="n"/>
    </row>
    <row r="507" hidden="1" ht="15.75" customHeight="1" s="44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9" t="n"/>
      <c r="Q507" s="9" t="n"/>
      <c r="R507" s="9" t="n"/>
      <c r="S507" s="9" t="n"/>
      <c r="T507" s="9" t="n"/>
      <c r="U507" s="9" t="n"/>
      <c r="V507" s="9" t="n"/>
      <c r="W507" s="9" t="n"/>
      <c r="X507" s="9" t="n"/>
      <c r="Y507" s="9" t="n"/>
      <c r="Z507" s="9" t="n"/>
    </row>
    <row r="508" hidden="1" ht="15.75" customHeight="1" s="44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  <c r="J508" s="9" t="n"/>
      <c r="K508" s="9" t="n"/>
      <c r="L508" s="9" t="n"/>
      <c r="M508" s="9" t="n"/>
      <c r="N508" s="9" t="n"/>
      <c r="O508" s="9" t="n"/>
      <c r="P508" s="9" t="n"/>
      <c r="Q508" s="9" t="n"/>
      <c r="R508" s="9" t="n"/>
      <c r="S508" s="9" t="n"/>
      <c r="T508" s="9" t="n"/>
      <c r="U508" s="9" t="n"/>
      <c r="V508" s="9" t="n"/>
      <c r="W508" s="9" t="n"/>
      <c r="X508" s="9" t="n"/>
      <c r="Y508" s="9" t="n"/>
      <c r="Z508" s="9" t="n"/>
    </row>
    <row r="509" hidden="1" ht="15.75" customHeight="1" s="44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  <c r="J509" s="9" t="n"/>
      <c r="K509" s="9" t="n"/>
      <c r="L509" s="9" t="n"/>
      <c r="M509" s="9" t="n"/>
      <c r="N509" s="9" t="n"/>
      <c r="O509" s="9" t="n"/>
      <c r="P509" s="9" t="n"/>
      <c r="Q509" s="9" t="n"/>
      <c r="R509" s="9" t="n"/>
      <c r="S509" s="9" t="n"/>
      <c r="T509" s="9" t="n"/>
      <c r="U509" s="9" t="n"/>
      <c r="V509" s="9" t="n"/>
      <c r="W509" s="9" t="n"/>
      <c r="X509" s="9" t="n"/>
      <c r="Y509" s="9" t="n"/>
      <c r="Z509" s="9" t="n"/>
    </row>
    <row r="510" hidden="1" ht="15.75" customHeight="1" s="44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  <c r="J510" s="9" t="n"/>
      <c r="K510" s="9" t="n"/>
      <c r="L510" s="9" t="n"/>
      <c r="M510" s="9" t="n"/>
      <c r="N510" s="9" t="n"/>
      <c r="O510" s="9" t="n"/>
      <c r="P510" s="9" t="n"/>
      <c r="Q510" s="9" t="n"/>
      <c r="R510" s="9" t="n"/>
      <c r="S510" s="9" t="n"/>
      <c r="T510" s="9" t="n"/>
      <c r="U510" s="9" t="n"/>
      <c r="V510" s="9" t="n"/>
      <c r="W510" s="9" t="n"/>
      <c r="X510" s="9" t="n"/>
      <c r="Y510" s="9" t="n"/>
      <c r="Z510" s="9" t="n"/>
    </row>
    <row r="511" hidden="1" ht="15.75" customHeight="1" s="44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  <c r="J511" s="9" t="n"/>
      <c r="K511" s="9" t="n"/>
      <c r="L511" s="9" t="n"/>
      <c r="M511" s="9" t="n"/>
      <c r="N511" s="9" t="n"/>
      <c r="O511" s="9" t="n"/>
      <c r="P511" s="9" t="n"/>
      <c r="Q511" s="9" t="n"/>
      <c r="R511" s="9" t="n"/>
      <c r="S511" s="9" t="n"/>
      <c r="T511" s="9" t="n"/>
      <c r="U511" s="9" t="n"/>
      <c r="V511" s="9" t="n"/>
      <c r="W511" s="9" t="n"/>
      <c r="X511" s="9" t="n"/>
      <c r="Y511" s="9" t="n"/>
      <c r="Z511" s="9" t="n"/>
    </row>
    <row r="512" hidden="1" ht="15.75" customHeight="1" s="44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  <c r="J512" s="9" t="n"/>
      <c r="K512" s="9" t="n"/>
      <c r="L512" s="9" t="n"/>
      <c r="M512" s="9" t="n"/>
      <c r="N512" s="9" t="n"/>
      <c r="O512" s="9" t="n"/>
      <c r="P512" s="9" t="n"/>
      <c r="Q512" s="9" t="n"/>
      <c r="R512" s="9" t="n"/>
      <c r="S512" s="9" t="n"/>
      <c r="T512" s="9" t="n"/>
      <c r="U512" s="9" t="n"/>
      <c r="V512" s="9" t="n"/>
      <c r="W512" s="9" t="n"/>
      <c r="X512" s="9" t="n"/>
      <c r="Y512" s="9" t="n"/>
      <c r="Z512" s="9" t="n"/>
    </row>
    <row r="513" hidden="1" ht="15.75" customHeight="1" s="44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  <c r="J513" s="9" t="n"/>
      <c r="K513" s="9" t="n"/>
      <c r="L513" s="9" t="n"/>
      <c r="M513" s="9" t="n"/>
      <c r="N513" s="9" t="n"/>
      <c r="O513" s="9" t="n"/>
      <c r="P513" s="9" t="n"/>
      <c r="Q513" s="9" t="n"/>
      <c r="R513" s="9" t="n"/>
      <c r="S513" s="9" t="n"/>
      <c r="T513" s="9" t="n"/>
      <c r="U513" s="9" t="n"/>
      <c r="V513" s="9" t="n"/>
      <c r="W513" s="9" t="n"/>
      <c r="X513" s="9" t="n"/>
      <c r="Y513" s="9" t="n"/>
      <c r="Z513" s="9" t="n"/>
    </row>
    <row r="514" hidden="1" ht="15.75" customHeight="1" s="44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  <c r="J514" s="9" t="n"/>
      <c r="K514" s="9" t="n"/>
      <c r="L514" s="9" t="n"/>
      <c r="M514" s="9" t="n"/>
      <c r="N514" s="9" t="n"/>
      <c r="O514" s="9" t="n"/>
      <c r="P514" s="9" t="n"/>
      <c r="Q514" s="9" t="n"/>
      <c r="R514" s="9" t="n"/>
      <c r="S514" s="9" t="n"/>
      <c r="T514" s="9" t="n"/>
      <c r="U514" s="9" t="n"/>
      <c r="V514" s="9" t="n"/>
      <c r="W514" s="9" t="n"/>
      <c r="X514" s="9" t="n"/>
      <c r="Y514" s="9" t="n"/>
      <c r="Z514" s="9" t="n"/>
    </row>
    <row r="515" hidden="1" ht="15.75" customHeight="1" s="44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  <c r="J515" s="9" t="n"/>
      <c r="K515" s="9" t="n"/>
      <c r="L515" s="9" t="n"/>
      <c r="M515" s="9" t="n"/>
      <c r="N515" s="9" t="n"/>
      <c r="O515" s="9" t="n"/>
      <c r="P515" s="9" t="n"/>
      <c r="Q515" s="9" t="n"/>
      <c r="R515" s="9" t="n"/>
      <c r="S515" s="9" t="n"/>
      <c r="T515" s="9" t="n"/>
      <c r="U515" s="9" t="n"/>
      <c r="V515" s="9" t="n"/>
      <c r="W515" s="9" t="n"/>
      <c r="X515" s="9" t="n"/>
      <c r="Y515" s="9" t="n"/>
      <c r="Z515" s="9" t="n"/>
    </row>
    <row r="516" hidden="1" ht="15.75" customHeight="1" s="44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  <c r="J516" s="9" t="n"/>
      <c r="K516" s="9" t="n"/>
      <c r="L516" s="9" t="n"/>
      <c r="M516" s="9" t="n"/>
      <c r="N516" s="9" t="n"/>
      <c r="O516" s="9" t="n"/>
      <c r="P516" s="9" t="n"/>
      <c r="Q516" s="9" t="n"/>
      <c r="R516" s="9" t="n"/>
      <c r="S516" s="9" t="n"/>
      <c r="T516" s="9" t="n"/>
      <c r="U516" s="9" t="n"/>
      <c r="V516" s="9" t="n"/>
      <c r="W516" s="9" t="n"/>
      <c r="X516" s="9" t="n"/>
      <c r="Y516" s="9" t="n"/>
      <c r="Z516" s="9" t="n"/>
    </row>
    <row r="517" hidden="1" ht="15.75" customHeight="1" s="44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  <c r="J517" s="9" t="n"/>
      <c r="K517" s="9" t="n"/>
      <c r="L517" s="9" t="n"/>
      <c r="M517" s="9" t="n"/>
      <c r="N517" s="9" t="n"/>
      <c r="O517" s="9" t="n"/>
      <c r="P517" s="9" t="n"/>
      <c r="Q517" s="9" t="n"/>
      <c r="R517" s="9" t="n"/>
      <c r="S517" s="9" t="n"/>
      <c r="T517" s="9" t="n"/>
      <c r="U517" s="9" t="n"/>
      <c r="V517" s="9" t="n"/>
      <c r="W517" s="9" t="n"/>
      <c r="X517" s="9" t="n"/>
      <c r="Y517" s="9" t="n"/>
      <c r="Z517" s="9" t="n"/>
    </row>
    <row r="518" hidden="1" ht="15.75" customHeight="1" s="44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  <c r="J518" s="9" t="n"/>
      <c r="K518" s="9" t="n"/>
      <c r="L518" s="9" t="n"/>
      <c r="M518" s="9" t="n"/>
      <c r="N518" s="9" t="n"/>
      <c r="O518" s="9" t="n"/>
      <c r="P518" s="9" t="n"/>
      <c r="Q518" s="9" t="n"/>
      <c r="R518" s="9" t="n"/>
      <c r="S518" s="9" t="n"/>
      <c r="T518" s="9" t="n"/>
      <c r="U518" s="9" t="n"/>
      <c r="V518" s="9" t="n"/>
      <c r="W518" s="9" t="n"/>
      <c r="X518" s="9" t="n"/>
      <c r="Y518" s="9" t="n"/>
      <c r="Z518" s="9" t="n"/>
    </row>
    <row r="519" hidden="1" ht="15.75" customHeight="1" s="44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  <c r="J519" s="9" t="n"/>
      <c r="K519" s="9" t="n"/>
      <c r="L519" s="9" t="n"/>
      <c r="M519" s="9" t="n"/>
      <c r="N519" s="9" t="n"/>
      <c r="O519" s="9" t="n"/>
      <c r="P519" s="9" t="n"/>
      <c r="Q519" s="9" t="n"/>
      <c r="R519" s="9" t="n"/>
      <c r="S519" s="9" t="n"/>
      <c r="T519" s="9" t="n"/>
      <c r="U519" s="9" t="n"/>
      <c r="V519" s="9" t="n"/>
      <c r="W519" s="9" t="n"/>
      <c r="X519" s="9" t="n"/>
      <c r="Y519" s="9" t="n"/>
      <c r="Z519" s="9" t="n"/>
    </row>
    <row r="520" hidden="1" ht="15.75" customHeight="1" s="44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  <c r="J520" s="9" t="n"/>
      <c r="K520" s="9" t="n"/>
      <c r="L520" s="9" t="n"/>
      <c r="M520" s="9" t="n"/>
      <c r="N520" s="9" t="n"/>
      <c r="O520" s="9" t="n"/>
      <c r="P520" s="9" t="n"/>
      <c r="Q520" s="9" t="n"/>
      <c r="R520" s="9" t="n"/>
      <c r="S520" s="9" t="n"/>
      <c r="T520" s="9" t="n"/>
      <c r="U520" s="9" t="n"/>
      <c r="V520" s="9" t="n"/>
      <c r="W520" s="9" t="n"/>
      <c r="X520" s="9" t="n"/>
      <c r="Y520" s="9" t="n"/>
      <c r="Z520" s="9" t="n"/>
    </row>
    <row r="521" hidden="1" ht="15.75" customHeight="1" s="44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  <c r="J521" s="9" t="n"/>
      <c r="K521" s="9" t="n"/>
      <c r="L521" s="9" t="n"/>
      <c r="M521" s="9" t="n"/>
      <c r="N521" s="9" t="n"/>
      <c r="O521" s="9" t="n"/>
      <c r="P521" s="9" t="n"/>
      <c r="Q521" s="9" t="n"/>
      <c r="R521" s="9" t="n"/>
      <c r="S521" s="9" t="n"/>
      <c r="T521" s="9" t="n"/>
      <c r="U521" s="9" t="n"/>
      <c r="V521" s="9" t="n"/>
      <c r="W521" s="9" t="n"/>
      <c r="X521" s="9" t="n"/>
      <c r="Y521" s="9" t="n"/>
      <c r="Z521" s="9" t="n"/>
    </row>
    <row r="522" hidden="1" ht="15.75" customHeight="1" s="44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  <c r="J522" s="9" t="n"/>
      <c r="K522" s="9" t="n"/>
      <c r="L522" s="9" t="n"/>
      <c r="M522" s="9" t="n"/>
      <c r="N522" s="9" t="n"/>
      <c r="O522" s="9" t="n"/>
      <c r="P522" s="9" t="n"/>
      <c r="Q522" s="9" t="n"/>
      <c r="R522" s="9" t="n"/>
      <c r="S522" s="9" t="n"/>
      <c r="T522" s="9" t="n"/>
      <c r="U522" s="9" t="n"/>
      <c r="V522" s="9" t="n"/>
      <c r="W522" s="9" t="n"/>
      <c r="X522" s="9" t="n"/>
      <c r="Y522" s="9" t="n"/>
      <c r="Z522" s="9" t="n"/>
    </row>
    <row r="523" hidden="1" ht="15.75" customHeight="1" s="44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  <c r="J523" s="9" t="n"/>
      <c r="K523" s="9" t="n"/>
      <c r="L523" s="9" t="n"/>
      <c r="M523" s="9" t="n"/>
      <c r="N523" s="9" t="n"/>
      <c r="O523" s="9" t="n"/>
      <c r="P523" s="9" t="n"/>
      <c r="Q523" s="9" t="n"/>
      <c r="R523" s="9" t="n"/>
      <c r="S523" s="9" t="n"/>
      <c r="T523" s="9" t="n"/>
      <c r="U523" s="9" t="n"/>
      <c r="V523" s="9" t="n"/>
      <c r="W523" s="9" t="n"/>
      <c r="X523" s="9" t="n"/>
      <c r="Y523" s="9" t="n"/>
      <c r="Z523" s="9" t="n"/>
    </row>
    <row r="524" hidden="1" ht="15.75" customHeight="1" s="44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  <c r="J524" s="9" t="n"/>
      <c r="K524" s="9" t="n"/>
      <c r="L524" s="9" t="n"/>
      <c r="M524" s="9" t="n"/>
      <c r="N524" s="9" t="n"/>
      <c r="O524" s="9" t="n"/>
      <c r="P524" s="9" t="n"/>
      <c r="Q524" s="9" t="n"/>
      <c r="R524" s="9" t="n"/>
      <c r="S524" s="9" t="n"/>
      <c r="T524" s="9" t="n"/>
      <c r="U524" s="9" t="n"/>
      <c r="V524" s="9" t="n"/>
      <c r="W524" s="9" t="n"/>
      <c r="X524" s="9" t="n"/>
      <c r="Y524" s="9" t="n"/>
      <c r="Z524" s="9" t="n"/>
    </row>
    <row r="525" hidden="1" ht="15.75" customHeight="1" s="44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  <c r="J525" s="9" t="n"/>
      <c r="K525" s="9" t="n"/>
      <c r="L525" s="9" t="n"/>
      <c r="M525" s="9" t="n"/>
      <c r="N525" s="9" t="n"/>
      <c r="O525" s="9" t="n"/>
      <c r="P525" s="9" t="n"/>
      <c r="Q525" s="9" t="n"/>
      <c r="R525" s="9" t="n"/>
      <c r="S525" s="9" t="n"/>
      <c r="T525" s="9" t="n"/>
      <c r="U525" s="9" t="n"/>
      <c r="V525" s="9" t="n"/>
      <c r="W525" s="9" t="n"/>
      <c r="X525" s="9" t="n"/>
      <c r="Y525" s="9" t="n"/>
      <c r="Z525" s="9" t="n"/>
    </row>
    <row r="526" hidden="1" ht="15.75" customHeight="1" s="44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  <c r="J526" s="9" t="n"/>
      <c r="K526" s="9" t="n"/>
      <c r="L526" s="9" t="n"/>
      <c r="M526" s="9" t="n"/>
      <c r="N526" s="9" t="n"/>
      <c r="O526" s="9" t="n"/>
      <c r="P526" s="9" t="n"/>
      <c r="Q526" s="9" t="n"/>
      <c r="R526" s="9" t="n"/>
      <c r="S526" s="9" t="n"/>
      <c r="T526" s="9" t="n"/>
      <c r="U526" s="9" t="n"/>
      <c r="V526" s="9" t="n"/>
      <c r="W526" s="9" t="n"/>
      <c r="X526" s="9" t="n"/>
      <c r="Y526" s="9" t="n"/>
      <c r="Z526" s="9" t="n"/>
    </row>
    <row r="527" hidden="1" ht="15.75" customHeight="1" s="44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  <c r="J527" s="9" t="n"/>
      <c r="K527" s="9" t="n"/>
      <c r="L527" s="9" t="n"/>
      <c r="M527" s="9" t="n"/>
      <c r="N527" s="9" t="n"/>
      <c r="O527" s="9" t="n"/>
      <c r="P527" s="9" t="n"/>
      <c r="Q527" s="9" t="n"/>
      <c r="R527" s="9" t="n"/>
      <c r="S527" s="9" t="n"/>
      <c r="T527" s="9" t="n"/>
      <c r="U527" s="9" t="n"/>
      <c r="V527" s="9" t="n"/>
      <c r="W527" s="9" t="n"/>
      <c r="X527" s="9" t="n"/>
      <c r="Y527" s="9" t="n"/>
      <c r="Z527" s="9" t="n"/>
    </row>
    <row r="528" hidden="1" ht="15.75" customHeight="1" s="44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  <c r="J528" s="9" t="n"/>
      <c r="K528" s="9" t="n"/>
      <c r="L528" s="9" t="n"/>
      <c r="M528" s="9" t="n"/>
      <c r="N528" s="9" t="n"/>
      <c r="O528" s="9" t="n"/>
      <c r="P528" s="9" t="n"/>
      <c r="Q528" s="9" t="n"/>
      <c r="R528" s="9" t="n"/>
      <c r="S528" s="9" t="n"/>
      <c r="T528" s="9" t="n"/>
      <c r="U528" s="9" t="n"/>
      <c r="V528" s="9" t="n"/>
      <c r="W528" s="9" t="n"/>
      <c r="X528" s="9" t="n"/>
      <c r="Y528" s="9" t="n"/>
      <c r="Z528" s="9" t="n"/>
    </row>
    <row r="529" hidden="1" ht="15.75" customHeight="1" s="44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  <c r="J529" s="9" t="n"/>
      <c r="K529" s="9" t="n"/>
      <c r="L529" s="9" t="n"/>
      <c r="M529" s="9" t="n"/>
      <c r="N529" s="9" t="n"/>
      <c r="O529" s="9" t="n"/>
      <c r="P529" s="9" t="n"/>
      <c r="Q529" s="9" t="n"/>
      <c r="R529" s="9" t="n"/>
      <c r="S529" s="9" t="n"/>
      <c r="T529" s="9" t="n"/>
      <c r="U529" s="9" t="n"/>
      <c r="V529" s="9" t="n"/>
      <c r="W529" s="9" t="n"/>
      <c r="X529" s="9" t="n"/>
      <c r="Y529" s="9" t="n"/>
      <c r="Z529" s="9" t="n"/>
    </row>
    <row r="530" hidden="1" ht="15.75" customHeight="1" s="44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  <c r="J530" s="9" t="n"/>
      <c r="K530" s="9" t="n"/>
      <c r="L530" s="9" t="n"/>
      <c r="M530" s="9" t="n"/>
      <c r="N530" s="9" t="n"/>
      <c r="O530" s="9" t="n"/>
      <c r="P530" s="9" t="n"/>
      <c r="Q530" s="9" t="n"/>
      <c r="R530" s="9" t="n"/>
      <c r="S530" s="9" t="n"/>
      <c r="T530" s="9" t="n"/>
      <c r="U530" s="9" t="n"/>
      <c r="V530" s="9" t="n"/>
      <c r="W530" s="9" t="n"/>
      <c r="X530" s="9" t="n"/>
      <c r="Y530" s="9" t="n"/>
      <c r="Z530" s="9" t="n"/>
    </row>
    <row r="531" hidden="1" ht="15.75" customHeight="1" s="44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  <c r="J531" s="9" t="n"/>
      <c r="K531" s="9" t="n"/>
      <c r="L531" s="9" t="n"/>
      <c r="M531" s="9" t="n"/>
      <c r="N531" s="9" t="n"/>
      <c r="O531" s="9" t="n"/>
      <c r="P531" s="9" t="n"/>
      <c r="Q531" s="9" t="n"/>
      <c r="R531" s="9" t="n"/>
      <c r="S531" s="9" t="n"/>
      <c r="T531" s="9" t="n"/>
      <c r="U531" s="9" t="n"/>
      <c r="V531" s="9" t="n"/>
      <c r="W531" s="9" t="n"/>
      <c r="X531" s="9" t="n"/>
      <c r="Y531" s="9" t="n"/>
      <c r="Z531" s="9" t="n"/>
    </row>
    <row r="532" hidden="1" ht="15.75" customHeight="1" s="44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  <c r="J532" s="9" t="n"/>
      <c r="K532" s="9" t="n"/>
      <c r="L532" s="9" t="n"/>
      <c r="M532" s="9" t="n"/>
      <c r="N532" s="9" t="n"/>
      <c r="O532" s="9" t="n"/>
      <c r="P532" s="9" t="n"/>
      <c r="Q532" s="9" t="n"/>
      <c r="R532" s="9" t="n"/>
      <c r="S532" s="9" t="n"/>
      <c r="T532" s="9" t="n"/>
      <c r="U532" s="9" t="n"/>
      <c r="V532" s="9" t="n"/>
      <c r="W532" s="9" t="n"/>
      <c r="X532" s="9" t="n"/>
      <c r="Y532" s="9" t="n"/>
      <c r="Z532" s="9" t="n"/>
    </row>
    <row r="533" hidden="1" ht="15.75" customHeight="1" s="44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9" t="n"/>
    </row>
    <row r="534" hidden="1" ht="15.75" customHeight="1" s="44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  <c r="J534" s="9" t="n"/>
      <c r="K534" s="9" t="n"/>
      <c r="L534" s="9" t="n"/>
      <c r="M534" s="9" t="n"/>
      <c r="N534" s="9" t="n"/>
      <c r="O534" s="9" t="n"/>
      <c r="P534" s="9" t="n"/>
      <c r="Q534" s="9" t="n"/>
      <c r="R534" s="9" t="n"/>
      <c r="S534" s="9" t="n"/>
      <c r="T534" s="9" t="n"/>
      <c r="U534" s="9" t="n"/>
      <c r="V534" s="9" t="n"/>
      <c r="W534" s="9" t="n"/>
      <c r="X534" s="9" t="n"/>
      <c r="Y534" s="9" t="n"/>
      <c r="Z534" s="9" t="n"/>
    </row>
    <row r="535" hidden="1" ht="15.75" customHeight="1" s="44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  <c r="J535" s="9" t="n"/>
      <c r="K535" s="9" t="n"/>
      <c r="L535" s="9" t="n"/>
      <c r="M535" s="9" t="n"/>
      <c r="N535" s="9" t="n"/>
      <c r="O535" s="9" t="n"/>
      <c r="P535" s="9" t="n"/>
      <c r="Q535" s="9" t="n"/>
      <c r="R535" s="9" t="n"/>
      <c r="S535" s="9" t="n"/>
      <c r="T535" s="9" t="n"/>
      <c r="U535" s="9" t="n"/>
      <c r="V535" s="9" t="n"/>
      <c r="W535" s="9" t="n"/>
      <c r="X535" s="9" t="n"/>
      <c r="Y535" s="9" t="n"/>
      <c r="Z535" s="9" t="n"/>
    </row>
    <row r="536" hidden="1" ht="15.75" customHeight="1" s="44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  <c r="J536" s="9" t="n"/>
      <c r="K536" s="9" t="n"/>
      <c r="L536" s="9" t="n"/>
      <c r="M536" s="9" t="n"/>
      <c r="N536" s="9" t="n"/>
      <c r="O536" s="9" t="n"/>
      <c r="P536" s="9" t="n"/>
      <c r="Q536" s="9" t="n"/>
      <c r="R536" s="9" t="n"/>
      <c r="S536" s="9" t="n"/>
      <c r="T536" s="9" t="n"/>
      <c r="U536" s="9" t="n"/>
      <c r="V536" s="9" t="n"/>
      <c r="W536" s="9" t="n"/>
      <c r="X536" s="9" t="n"/>
      <c r="Y536" s="9" t="n"/>
      <c r="Z536" s="9" t="n"/>
    </row>
    <row r="537" hidden="1" ht="15.75" customHeight="1" s="44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  <c r="J537" s="9" t="n"/>
      <c r="K537" s="9" t="n"/>
      <c r="L537" s="9" t="n"/>
      <c r="M537" s="9" t="n"/>
      <c r="N537" s="9" t="n"/>
      <c r="O537" s="9" t="n"/>
      <c r="P537" s="9" t="n"/>
      <c r="Q537" s="9" t="n"/>
      <c r="R537" s="9" t="n"/>
      <c r="S537" s="9" t="n"/>
      <c r="T537" s="9" t="n"/>
      <c r="U537" s="9" t="n"/>
      <c r="V537" s="9" t="n"/>
      <c r="W537" s="9" t="n"/>
      <c r="X537" s="9" t="n"/>
      <c r="Y537" s="9" t="n"/>
      <c r="Z537" s="9" t="n"/>
    </row>
    <row r="538" hidden="1" ht="15.75" customHeight="1" s="44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  <c r="J538" s="9" t="n"/>
      <c r="K538" s="9" t="n"/>
      <c r="L538" s="9" t="n"/>
      <c r="M538" s="9" t="n"/>
      <c r="N538" s="9" t="n"/>
      <c r="O538" s="9" t="n"/>
      <c r="P538" s="9" t="n"/>
      <c r="Q538" s="9" t="n"/>
      <c r="R538" s="9" t="n"/>
      <c r="S538" s="9" t="n"/>
      <c r="T538" s="9" t="n"/>
      <c r="U538" s="9" t="n"/>
      <c r="V538" s="9" t="n"/>
      <c r="W538" s="9" t="n"/>
      <c r="X538" s="9" t="n"/>
      <c r="Y538" s="9" t="n"/>
      <c r="Z538" s="9" t="n"/>
    </row>
    <row r="539" hidden="1" ht="15.75" customHeight="1" s="44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  <c r="J539" s="9" t="n"/>
      <c r="K539" s="9" t="n"/>
      <c r="L539" s="9" t="n"/>
      <c r="M539" s="9" t="n"/>
      <c r="N539" s="9" t="n"/>
      <c r="O539" s="9" t="n"/>
      <c r="P539" s="9" t="n"/>
      <c r="Q539" s="9" t="n"/>
      <c r="R539" s="9" t="n"/>
      <c r="S539" s="9" t="n"/>
      <c r="T539" s="9" t="n"/>
      <c r="U539" s="9" t="n"/>
      <c r="V539" s="9" t="n"/>
      <c r="W539" s="9" t="n"/>
      <c r="X539" s="9" t="n"/>
      <c r="Y539" s="9" t="n"/>
      <c r="Z539" s="9" t="n"/>
    </row>
    <row r="540" hidden="1" ht="15.75" customHeight="1" s="44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  <c r="J540" s="9" t="n"/>
      <c r="K540" s="9" t="n"/>
      <c r="L540" s="9" t="n"/>
      <c r="M540" s="9" t="n"/>
      <c r="N540" s="9" t="n"/>
      <c r="O540" s="9" t="n"/>
      <c r="P540" s="9" t="n"/>
      <c r="Q540" s="9" t="n"/>
      <c r="R540" s="9" t="n"/>
      <c r="S540" s="9" t="n"/>
      <c r="T540" s="9" t="n"/>
      <c r="U540" s="9" t="n"/>
      <c r="V540" s="9" t="n"/>
      <c r="W540" s="9" t="n"/>
      <c r="X540" s="9" t="n"/>
      <c r="Y540" s="9" t="n"/>
      <c r="Z540" s="9" t="n"/>
    </row>
    <row r="541" hidden="1" ht="15.75" customHeight="1" s="44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  <c r="J541" s="9" t="n"/>
      <c r="K541" s="9" t="n"/>
      <c r="L541" s="9" t="n"/>
      <c r="M541" s="9" t="n"/>
      <c r="N541" s="9" t="n"/>
      <c r="O541" s="9" t="n"/>
      <c r="P541" s="9" t="n"/>
      <c r="Q541" s="9" t="n"/>
      <c r="R541" s="9" t="n"/>
      <c r="S541" s="9" t="n"/>
      <c r="T541" s="9" t="n"/>
      <c r="U541" s="9" t="n"/>
      <c r="V541" s="9" t="n"/>
      <c r="W541" s="9" t="n"/>
      <c r="X541" s="9" t="n"/>
      <c r="Y541" s="9" t="n"/>
      <c r="Z541" s="9" t="n"/>
    </row>
    <row r="542" hidden="1" ht="15.75" customHeight="1" s="44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  <c r="J542" s="9" t="n"/>
      <c r="K542" s="9" t="n"/>
      <c r="L542" s="9" t="n"/>
      <c r="M542" s="9" t="n"/>
      <c r="N542" s="9" t="n"/>
      <c r="O542" s="9" t="n"/>
      <c r="P542" s="9" t="n"/>
      <c r="Q542" s="9" t="n"/>
      <c r="R542" s="9" t="n"/>
      <c r="S542" s="9" t="n"/>
      <c r="T542" s="9" t="n"/>
      <c r="U542" s="9" t="n"/>
      <c r="V542" s="9" t="n"/>
      <c r="W542" s="9" t="n"/>
      <c r="X542" s="9" t="n"/>
      <c r="Y542" s="9" t="n"/>
      <c r="Z542" s="9" t="n"/>
    </row>
    <row r="543" hidden="1" ht="15.75" customHeight="1" s="44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  <c r="J543" s="9" t="n"/>
      <c r="K543" s="9" t="n"/>
      <c r="L543" s="9" t="n"/>
      <c r="M543" s="9" t="n"/>
      <c r="N543" s="9" t="n"/>
      <c r="O543" s="9" t="n"/>
      <c r="P543" s="9" t="n"/>
      <c r="Q543" s="9" t="n"/>
      <c r="R543" s="9" t="n"/>
      <c r="S543" s="9" t="n"/>
      <c r="T543" s="9" t="n"/>
      <c r="U543" s="9" t="n"/>
      <c r="V543" s="9" t="n"/>
      <c r="W543" s="9" t="n"/>
      <c r="X543" s="9" t="n"/>
      <c r="Y543" s="9" t="n"/>
      <c r="Z543" s="9" t="n"/>
    </row>
    <row r="544" hidden="1" ht="15.75" customHeight="1" s="44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  <c r="J544" s="9" t="n"/>
      <c r="K544" s="9" t="n"/>
      <c r="L544" s="9" t="n"/>
      <c r="M544" s="9" t="n"/>
      <c r="N544" s="9" t="n"/>
      <c r="O544" s="9" t="n"/>
      <c r="P544" s="9" t="n"/>
      <c r="Q544" s="9" t="n"/>
      <c r="R544" s="9" t="n"/>
      <c r="S544" s="9" t="n"/>
      <c r="T544" s="9" t="n"/>
      <c r="U544" s="9" t="n"/>
      <c r="V544" s="9" t="n"/>
      <c r="W544" s="9" t="n"/>
      <c r="X544" s="9" t="n"/>
      <c r="Y544" s="9" t="n"/>
      <c r="Z544" s="9" t="n"/>
    </row>
    <row r="545" hidden="1" ht="15.75" customHeight="1" s="44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  <c r="J545" s="9" t="n"/>
      <c r="K545" s="9" t="n"/>
      <c r="L545" s="9" t="n"/>
      <c r="M545" s="9" t="n"/>
      <c r="N545" s="9" t="n"/>
      <c r="O545" s="9" t="n"/>
      <c r="P545" s="9" t="n"/>
      <c r="Q545" s="9" t="n"/>
      <c r="R545" s="9" t="n"/>
      <c r="S545" s="9" t="n"/>
      <c r="T545" s="9" t="n"/>
      <c r="U545" s="9" t="n"/>
      <c r="V545" s="9" t="n"/>
      <c r="W545" s="9" t="n"/>
      <c r="X545" s="9" t="n"/>
      <c r="Y545" s="9" t="n"/>
      <c r="Z545" s="9" t="n"/>
    </row>
    <row r="546" hidden="1" ht="15.75" customHeight="1" s="44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  <c r="J546" s="9" t="n"/>
      <c r="K546" s="9" t="n"/>
      <c r="L546" s="9" t="n"/>
      <c r="M546" s="9" t="n"/>
      <c r="N546" s="9" t="n"/>
      <c r="O546" s="9" t="n"/>
      <c r="P546" s="9" t="n"/>
      <c r="Q546" s="9" t="n"/>
      <c r="R546" s="9" t="n"/>
      <c r="S546" s="9" t="n"/>
      <c r="T546" s="9" t="n"/>
      <c r="U546" s="9" t="n"/>
      <c r="V546" s="9" t="n"/>
      <c r="W546" s="9" t="n"/>
      <c r="X546" s="9" t="n"/>
      <c r="Y546" s="9" t="n"/>
      <c r="Z546" s="9" t="n"/>
    </row>
    <row r="547" hidden="1" ht="15.75" customHeight="1" s="44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  <c r="J547" s="9" t="n"/>
      <c r="K547" s="9" t="n"/>
      <c r="L547" s="9" t="n"/>
      <c r="M547" s="9" t="n"/>
      <c r="N547" s="9" t="n"/>
      <c r="O547" s="9" t="n"/>
      <c r="P547" s="9" t="n"/>
      <c r="Q547" s="9" t="n"/>
      <c r="R547" s="9" t="n"/>
      <c r="S547" s="9" t="n"/>
      <c r="T547" s="9" t="n"/>
      <c r="U547" s="9" t="n"/>
      <c r="V547" s="9" t="n"/>
      <c r="W547" s="9" t="n"/>
      <c r="X547" s="9" t="n"/>
      <c r="Y547" s="9" t="n"/>
      <c r="Z547" s="9" t="n"/>
    </row>
    <row r="548" hidden="1" ht="15.75" customHeight="1" s="44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  <c r="J548" s="9" t="n"/>
      <c r="K548" s="9" t="n"/>
      <c r="L548" s="9" t="n"/>
      <c r="M548" s="9" t="n"/>
      <c r="N548" s="9" t="n"/>
      <c r="O548" s="9" t="n"/>
      <c r="P548" s="9" t="n"/>
      <c r="Q548" s="9" t="n"/>
      <c r="R548" s="9" t="n"/>
      <c r="S548" s="9" t="n"/>
      <c r="T548" s="9" t="n"/>
      <c r="U548" s="9" t="n"/>
      <c r="V548" s="9" t="n"/>
      <c r="W548" s="9" t="n"/>
      <c r="X548" s="9" t="n"/>
      <c r="Y548" s="9" t="n"/>
      <c r="Z548" s="9" t="n"/>
    </row>
    <row r="549" hidden="1" ht="15.75" customHeight="1" s="44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  <c r="J549" s="9" t="n"/>
      <c r="K549" s="9" t="n"/>
      <c r="L549" s="9" t="n"/>
      <c r="M549" s="9" t="n"/>
      <c r="N549" s="9" t="n"/>
      <c r="O549" s="9" t="n"/>
      <c r="P549" s="9" t="n"/>
      <c r="Q549" s="9" t="n"/>
      <c r="R549" s="9" t="n"/>
      <c r="S549" s="9" t="n"/>
      <c r="T549" s="9" t="n"/>
      <c r="U549" s="9" t="n"/>
      <c r="V549" s="9" t="n"/>
      <c r="W549" s="9" t="n"/>
      <c r="X549" s="9" t="n"/>
      <c r="Y549" s="9" t="n"/>
      <c r="Z549" s="9" t="n"/>
    </row>
    <row r="550" hidden="1" ht="15.75" customHeight="1" s="44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  <c r="J550" s="9" t="n"/>
      <c r="K550" s="9" t="n"/>
      <c r="L550" s="9" t="n"/>
      <c r="M550" s="9" t="n"/>
      <c r="N550" s="9" t="n"/>
      <c r="O550" s="9" t="n"/>
      <c r="P550" s="9" t="n"/>
      <c r="Q550" s="9" t="n"/>
      <c r="R550" s="9" t="n"/>
      <c r="S550" s="9" t="n"/>
      <c r="T550" s="9" t="n"/>
      <c r="U550" s="9" t="n"/>
      <c r="V550" s="9" t="n"/>
      <c r="W550" s="9" t="n"/>
      <c r="X550" s="9" t="n"/>
      <c r="Y550" s="9" t="n"/>
      <c r="Z550" s="9" t="n"/>
    </row>
    <row r="551" hidden="1" ht="15.75" customHeight="1" s="44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  <c r="J551" s="9" t="n"/>
      <c r="K551" s="9" t="n"/>
      <c r="L551" s="9" t="n"/>
      <c r="M551" s="9" t="n"/>
      <c r="N551" s="9" t="n"/>
      <c r="O551" s="9" t="n"/>
      <c r="P551" s="9" t="n"/>
      <c r="Q551" s="9" t="n"/>
      <c r="R551" s="9" t="n"/>
      <c r="S551" s="9" t="n"/>
      <c r="T551" s="9" t="n"/>
      <c r="U551" s="9" t="n"/>
      <c r="V551" s="9" t="n"/>
      <c r="W551" s="9" t="n"/>
      <c r="X551" s="9" t="n"/>
      <c r="Y551" s="9" t="n"/>
      <c r="Z551" s="9" t="n"/>
    </row>
    <row r="552" hidden="1" ht="15.75" customHeight="1" s="44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  <c r="J552" s="9" t="n"/>
      <c r="K552" s="9" t="n"/>
      <c r="L552" s="9" t="n"/>
      <c r="M552" s="9" t="n"/>
      <c r="N552" s="9" t="n"/>
      <c r="O552" s="9" t="n"/>
      <c r="P552" s="9" t="n"/>
      <c r="Q552" s="9" t="n"/>
      <c r="R552" s="9" t="n"/>
      <c r="S552" s="9" t="n"/>
      <c r="T552" s="9" t="n"/>
      <c r="U552" s="9" t="n"/>
      <c r="V552" s="9" t="n"/>
      <c r="W552" s="9" t="n"/>
      <c r="X552" s="9" t="n"/>
      <c r="Y552" s="9" t="n"/>
      <c r="Z552" s="9" t="n"/>
    </row>
    <row r="553" hidden="1" ht="15.75" customHeight="1" s="44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  <c r="J553" s="9" t="n"/>
      <c r="K553" s="9" t="n"/>
      <c r="L553" s="9" t="n"/>
      <c r="M553" s="9" t="n"/>
      <c r="N553" s="9" t="n"/>
      <c r="O553" s="9" t="n"/>
      <c r="P553" s="9" t="n"/>
      <c r="Q553" s="9" t="n"/>
      <c r="R553" s="9" t="n"/>
      <c r="S553" s="9" t="n"/>
      <c r="T553" s="9" t="n"/>
      <c r="U553" s="9" t="n"/>
      <c r="V553" s="9" t="n"/>
      <c r="W553" s="9" t="n"/>
      <c r="X553" s="9" t="n"/>
      <c r="Y553" s="9" t="n"/>
      <c r="Z553" s="9" t="n"/>
    </row>
    <row r="554" hidden="1" ht="15.75" customHeight="1" s="44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  <c r="J554" s="9" t="n"/>
      <c r="K554" s="9" t="n"/>
      <c r="L554" s="9" t="n"/>
      <c r="M554" s="9" t="n"/>
      <c r="N554" s="9" t="n"/>
      <c r="O554" s="9" t="n"/>
      <c r="P554" s="9" t="n"/>
      <c r="Q554" s="9" t="n"/>
      <c r="R554" s="9" t="n"/>
      <c r="S554" s="9" t="n"/>
      <c r="T554" s="9" t="n"/>
      <c r="U554" s="9" t="n"/>
      <c r="V554" s="9" t="n"/>
      <c r="W554" s="9" t="n"/>
      <c r="X554" s="9" t="n"/>
      <c r="Y554" s="9" t="n"/>
      <c r="Z554" s="9" t="n"/>
    </row>
    <row r="555" hidden="1" ht="15.75" customHeight="1" s="44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  <c r="J555" s="9" t="n"/>
      <c r="K555" s="9" t="n"/>
      <c r="L555" s="9" t="n"/>
      <c r="M555" s="9" t="n"/>
      <c r="N555" s="9" t="n"/>
      <c r="O555" s="9" t="n"/>
      <c r="P555" s="9" t="n"/>
      <c r="Q555" s="9" t="n"/>
      <c r="R555" s="9" t="n"/>
      <c r="S555" s="9" t="n"/>
      <c r="T555" s="9" t="n"/>
      <c r="U555" s="9" t="n"/>
      <c r="V555" s="9" t="n"/>
      <c r="W555" s="9" t="n"/>
      <c r="X555" s="9" t="n"/>
      <c r="Y555" s="9" t="n"/>
      <c r="Z555" s="9" t="n"/>
    </row>
    <row r="556" hidden="1" ht="15.75" customHeight="1" s="44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  <c r="J556" s="9" t="n"/>
      <c r="K556" s="9" t="n"/>
      <c r="L556" s="9" t="n"/>
      <c r="M556" s="9" t="n"/>
      <c r="N556" s="9" t="n"/>
      <c r="O556" s="9" t="n"/>
      <c r="P556" s="9" t="n"/>
      <c r="Q556" s="9" t="n"/>
      <c r="R556" s="9" t="n"/>
      <c r="S556" s="9" t="n"/>
      <c r="T556" s="9" t="n"/>
      <c r="U556" s="9" t="n"/>
      <c r="V556" s="9" t="n"/>
      <c r="W556" s="9" t="n"/>
      <c r="X556" s="9" t="n"/>
      <c r="Y556" s="9" t="n"/>
      <c r="Z556" s="9" t="n"/>
    </row>
    <row r="557" hidden="1" ht="15.75" customHeight="1" s="44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  <c r="J557" s="9" t="n"/>
      <c r="K557" s="9" t="n"/>
      <c r="L557" s="9" t="n"/>
      <c r="M557" s="9" t="n"/>
      <c r="N557" s="9" t="n"/>
      <c r="O557" s="9" t="n"/>
      <c r="P557" s="9" t="n"/>
      <c r="Q557" s="9" t="n"/>
      <c r="R557" s="9" t="n"/>
      <c r="S557" s="9" t="n"/>
      <c r="T557" s="9" t="n"/>
      <c r="U557" s="9" t="n"/>
      <c r="V557" s="9" t="n"/>
      <c r="W557" s="9" t="n"/>
      <c r="X557" s="9" t="n"/>
      <c r="Y557" s="9" t="n"/>
      <c r="Z557" s="9" t="n"/>
    </row>
    <row r="558" hidden="1" ht="15.75" customHeight="1" s="44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  <c r="J558" s="9" t="n"/>
      <c r="K558" s="9" t="n"/>
      <c r="L558" s="9" t="n"/>
      <c r="M558" s="9" t="n"/>
      <c r="N558" s="9" t="n"/>
      <c r="O558" s="9" t="n"/>
      <c r="P558" s="9" t="n"/>
      <c r="Q558" s="9" t="n"/>
      <c r="R558" s="9" t="n"/>
      <c r="S558" s="9" t="n"/>
      <c r="T558" s="9" t="n"/>
      <c r="U558" s="9" t="n"/>
      <c r="V558" s="9" t="n"/>
      <c r="W558" s="9" t="n"/>
      <c r="X558" s="9" t="n"/>
      <c r="Y558" s="9" t="n"/>
      <c r="Z558" s="9" t="n"/>
    </row>
    <row r="559" hidden="1" ht="15.75" customHeight="1" s="44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  <c r="J559" s="9" t="n"/>
      <c r="K559" s="9" t="n"/>
      <c r="L559" s="9" t="n"/>
      <c r="M559" s="9" t="n"/>
      <c r="N559" s="9" t="n"/>
      <c r="O559" s="9" t="n"/>
      <c r="P559" s="9" t="n"/>
      <c r="Q559" s="9" t="n"/>
      <c r="R559" s="9" t="n"/>
      <c r="S559" s="9" t="n"/>
      <c r="T559" s="9" t="n"/>
      <c r="U559" s="9" t="n"/>
      <c r="V559" s="9" t="n"/>
      <c r="W559" s="9" t="n"/>
      <c r="X559" s="9" t="n"/>
      <c r="Y559" s="9" t="n"/>
      <c r="Z559" s="9" t="n"/>
    </row>
    <row r="560" hidden="1" ht="15.75" customHeight="1" s="44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  <c r="J560" s="9" t="n"/>
      <c r="K560" s="9" t="n"/>
      <c r="L560" s="9" t="n"/>
      <c r="M560" s="9" t="n"/>
      <c r="N560" s="9" t="n"/>
      <c r="O560" s="9" t="n"/>
      <c r="P560" s="9" t="n"/>
      <c r="Q560" s="9" t="n"/>
      <c r="R560" s="9" t="n"/>
      <c r="S560" s="9" t="n"/>
      <c r="T560" s="9" t="n"/>
      <c r="U560" s="9" t="n"/>
      <c r="V560" s="9" t="n"/>
      <c r="W560" s="9" t="n"/>
      <c r="X560" s="9" t="n"/>
      <c r="Y560" s="9" t="n"/>
      <c r="Z560" s="9" t="n"/>
    </row>
    <row r="561" hidden="1" ht="15.75" customHeight="1" s="44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  <c r="J561" s="9" t="n"/>
      <c r="K561" s="9" t="n"/>
      <c r="L561" s="9" t="n"/>
      <c r="M561" s="9" t="n"/>
      <c r="N561" s="9" t="n"/>
      <c r="O561" s="9" t="n"/>
      <c r="P561" s="9" t="n"/>
      <c r="Q561" s="9" t="n"/>
      <c r="R561" s="9" t="n"/>
      <c r="S561" s="9" t="n"/>
      <c r="T561" s="9" t="n"/>
      <c r="U561" s="9" t="n"/>
      <c r="V561" s="9" t="n"/>
      <c r="W561" s="9" t="n"/>
      <c r="X561" s="9" t="n"/>
      <c r="Y561" s="9" t="n"/>
      <c r="Z561" s="9" t="n"/>
    </row>
    <row r="562" hidden="1" ht="15.75" customHeight="1" s="44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  <c r="J562" s="9" t="n"/>
      <c r="K562" s="9" t="n"/>
      <c r="L562" s="9" t="n"/>
      <c r="M562" s="9" t="n"/>
      <c r="N562" s="9" t="n"/>
      <c r="O562" s="9" t="n"/>
      <c r="P562" s="9" t="n"/>
      <c r="Q562" s="9" t="n"/>
      <c r="R562" s="9" t="n"/>
      <c r="S562" s="9" t="n"/>
      <c r="T562" s="9" t="n"/>
      <c r="U562" s="9" t="n"/>
      <c r="V562" s="9" t="n"/>
      <c r="W562" s="9" t="n"/>
      <c r="X562" s="9" t="n"/>
      <c r="Y562" s="9" t="n"/>
      <c r="Z562" s="9" t="n"/>
    </row>
    <row r="563" hidden="1" ht="15.75" customHeight="1" s="44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  <c r="J563" s="9" t="n"/>
      <c r="K563" s="9" t="n"/>
      <c r="L563" s="9" t="n"/>
      <c r="M563" s="9" t="n"/>
      <c r="N563" s="9" t="n"/>
      <c r="O563" s="9" t="n"/>
      <c r="P563" s="9" t="n"/>
      <c r="Q563" s="9" t="n"/>
      <c r="R563" s="9" t="n"/>
      <c r="S563" s="9" t="n"/>
      <c r="T563" s="9" t="n"/>
      <c r="U563" s="9" t="n"/>
      <c r="V563" s="9" t="n"/>
      <c r="W563" s="9" t="n"/>
      <c r="X563" s="9" t="n"/>
      <c r="Y563" s="9" t="n"/>
      <c r="Z563" s="9" t="n"/>
    </row>
    <row r="564" hidden="1" ht="15.75" customHeight="1" s="44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  <c r="J564" s="9" t="n"/>
      <c r="K564" s="9" t="n"/>
      <c r="L564" s="9" t="n"/>
      <c r="M564" s="9" t="n"/>
      <c r="N564" s="9" t="n"/>
      <c r="O564" s="9" t="n"/>
      <c r="P564" s="9" t="n"/>
      <c r="Q564" s="9" t="n"/>
      <c r="R564" s="9" t="n"/>
      <c r="S564" s="9" t="n"/>
      <c r="T564" s="9" t="n"/>
      <c r="U564" s="9" t="n"/>
      <c r="V564" s="9" t="n"/>
      <c r="W564" s="9" t="n"/>
      <c r="X564" s="9" t="n"/>
      <c r="Y564" s="9" t="n"/>
      <c r="Z564" s="9" t="n"/>
    </row>
    <row r="565" hidden="1" ht="15.75" customHeight="1" s="44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  <c r="J565" s="9" t="n"/>
      <c r="K565" s="9" t="n"/>
      <c r="L565" s="9" t="n"/>
      <c r="M565" s="9" t="n"/>
      <c r="N565" s="9" t="n"/>
      <c r="O565" s="9" t="n"/>
      <c r="P565" s="9" t="n"/>
      <c r="Q565" s="9" t="n"/>
      <c r="R565" s="9" t="n"/>
      <c r="S565" s="9" t="n"/>
      <c r="T565" s="9" t="n"/>
      <c r="U565" s="9" t="n"/>
      <c r="V565" s="9" t="n"/>
      <c r="W565" s="9" t="n"/>
      <c r="X565" s="9" t="n"/>
      <c r="Y565" s="9" t="n"/>
      <c r="Z565" s="9" t="n"/>
    </row>
    <row r="566" hidden="1" ht="15.75" customHeight="1" s="44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  <c r="J566" s="9" t="n"/>
      <c r="K566" s="9" t="n"/>
      <c r="L566" s="9" t="n"/>
      <c r="M566" s="9" t="n"/>
      <c r="N566" s="9" t="n"/>
      <c r="O566" s="9" t="n"/>
      <c r="P566" s="9" t="n"/>
      <c r="Q566" s="9" t="n"/>
      <c r="R566" s="9" t="n"/>
      <c r="S566" s="9" t="n"/>
      <c r="T566" s="9" t="n"/>
      <c r="U566" s="9" t="n"/>
      <c r="V566" s="9" t="n"/>
      <c r="W566" s="9" t="n"/>
      <c r="X566" s="9" t="n"/>
      <c r="Y566" s="9" t="n"/>
      <c r="Z566" s="9" t="n"/>
    </row>
    <row r="567" hidden="1" ht="15.75" customHeight="1" s="44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  <c r="J567" s="9" t="n"/>
      <c r="K567" s="9" t="n"/>
      <c r="L567" s="9" t="n"/>
      <c r="M567" s="9" t="n"/>
      <c r="N567" s="9" t="n"/>
      <c r="O567" s="9" t="n"/>
      <c r="P567" s="9" t="n"/>
      <c r="Q567" s="9" t="n"/>
      <c r="R567" s="9" t="n"/>
      <c r="S567" s="9" t="n"/>
      <c r="T567" s="9" t="n"/>
      <c r="U567" s="9" t="n"/>
      <c r="V567" s="9" t="n"/>
      <c r="W567" s="9" t="n"/>
      <c r="X567" s="9" t="n"/>
      <c r="Y567" s="9" t="n"/>
      <c r="Z567" s="9" t="n"/>
    </row>
    <row r="568" hidden="1" ht="15.75" customHeight="1" s="44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  <c r="J568" s="9" t="n"/>
      <c r="K568" s="9" t="n"/>
      <c r="L568" s="9" t="n"/>
      <c r="M568" s="9" t="n"/>
      <c r="N568" s="9" t="n"/>
      <c r="O568" s="9" t="n"/>
      <c r="P568" s="9" t="n"/>
      <c r="Q568" s="9" t="n"/>
      <c r="R568" s="9" t="n"/>
      <c r="S568" s="9" t="n"/>
      <c r="T568" s="9" t="n"/>
      <c r="U568" s="9" t="n"/>
      <c r="V568" s="9" t="n"/>
      <c r="W568" s="9" t="n"/>
      <c r="X568" s="9" t="n"/>
      <c r="Y568" s="9" t="n"/>
      <c r="Z568" s="9" t="n"/>
    </row>
    <row r="569" hidden="1" ht="15.75" customHeight="1" s="44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  <c r="J569" s="9" t="n"/>
      <c r="K569" s="9" t="n"/>
      <c r="L569" s="9" t="n"/>
      <c r="M569" s="9" t="n"/>
      <c r="N569" s="9" t="n"/>
      <c r="O569" s="9" t="n"/>
      <c r="P569" s="9" t="n"/>
      <c r="Q569" s="9" t="n"/>
      <c r="R569" s="9" t="n"/>
      <c r="S569" s="9" t="n"/>
      <c r="T569" s="9" t="n"/>
      <c r="U569" s="9" t="n"/>
      <c r="V569" s="9" t="n"/>
      <c r="W569" s="9" t="n"/>
      <c r="X569" s="9" t="n"/>
      <c r="Y569" s="9" t="n"/>
      <c r="Z569" s="9" t="n"/>
    </row>
    <row r="570" hidden="1" ht="15.75" customHeight="1" s="44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9" t="n"/>
    </row>
    <row r="571" hidden="1" ht="15.75" customHeight="1" s="44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  <c r="J571" s="9" t="n"/>
      <c r="K571" s="9" t="n"/>
      <c r="L571" s="9" t="n"/>
      <c r="M571" s="9" t="n"/>
      <c r="N571" s="9" t="n"/>
      <c r="O571" s="9" t="n"/>
      <c r="P571" s="9" t="n"/>
      <c r="Q571" s="9" t="n"/>
      <c r="R571" s="9" t="n"/>
      <c r="S571" s="9" t="n"/>
      <c r="T571" s="9" t="n"/>
      <c r="U571" s="9" t="n"/>
      <c r="V571" s="9" t="n"/>
      <c r="W571" s="9" t="n"/>
      <c r="X571" s="9" t="n"/>
      <c r="Y571" s="9" t="n"/>
      <c r="Z571" s="9" t="n"/>
    </row>
    <row r="572" hidden="1" ht="15.75" customHeight="1" s="44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  <c r="J572" s="9" t="n"/>
      <c r="K572" s="9" t="n"/>
      <c r="L572" s="9" t="n"/>
      <c r="M572" s="9" t="n"/>
      <c r="N572" s="9" t="n"/>
      <c r="O572" s="9" t="n"/>
      <c r="P572" s="9" t="n"/>
      <c r="Q572" s="9" t="n"/>
      <c r="R572" s="9" t="n"/>
      <c r="S572" s="9" t="n"/>
      <c r="T572" s="9" t="n"/>
      <c r="U572" s="9" t="n"/>
      <c r="V572" s="9" t="n"/>
      <c r="W572" s="9" t="n"/>
      <c r="X572" s="9" t="n"/>
      <c r="Y572" s="9" t="n"/>
      <c r="Z572" s="9" t="n"/>
    </row>
    <row r="573" hidden="1" ht="15.75" customHeight="1" s="44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  <c r="J573" s="9" t="n"/>
      <c r="K573" s="9" t="n"/>
      <c r="L573" s="9" t="n"/>
      <c r="M573" s="9" t="n"/>
      <c r="N573" s="9" t="n"/>
      <c r="O573" s="9" t="n"/>
      <c r="P573" s="9" t="n"/>
      <c r="Q573" s="9" t="n"/>
      <c r="R573" s="9" t="n"/>
      <c r="S573" s="9" t="n"/>
      <c r="T573" s="9" t="n"/>
      <c r="U573" s="9" t="n"/>
      <c r="V573" s="9" t="n"/>
      <c r="W573" s="9" t="n"/>
      <c r="X573" s="9" t="n"/>
      <c r="Y573" s="9" t="n"/>
      <c r="Z573" s="9" t="n"/>
    </row>
    <row r="574" hidden="1" ht="15.75" customHeight="1" s="44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  <c r="J574" s="9" t="n"/>
      <c r="K574" s="9" t="n"/>
      <c r="L574" s="9" t="n"/>
      <c r="M574" s="9" t="n"/>
      <c r="N574" s="9" t="n"/>
      <c r="O574" s="9" t="n"/>
      <c r="P574" s="9" t="n"/>
      <c r="Q574" s="9" t="n"/>
      <c r="R574" s="9" t="n"/>
      <c r="S574" s="9" t="n"/>
      <c r="T574" s="9" t="n"/>
      <c r="U574" s="9" t="n"/>
      <c r="V574" s="9" t="n"/>
      <c r="W574" s="9" t="n"/>
      <c r="X574" s="9" t="n"/>
      <c r="Y574" s="9" t="n"/>
      <c r="Z574" s="9" t="n"/>
    </row>
    <row r="575" hidden="1" ht="15.75" customHeight="1" s="44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  <c r="J575" s="9" t="n"/>
      <c r="K575" s="9" t="n"/>
      <c r="L575" s="9" t="n"/>
      <c r="M575" s="9" t="n"/>
      <c r="N575" s="9" t="n"/>
      <c r="O575" s="9" t="n"/>
      <c r="P575" s="9" t="n"/>
      <c r="Q575" s="9" t="n"/>
      <c r="R575" s="9" t="n"/>
      <c r="S575" s="9" t="n"/>
      <c r="T575" s="9" t="n"/>
      <c r="U575" s="9" t="n"/>
      <c r="V575" s="9" t="n"/>
      <c r="W575" s="9" t="n"/>
      <c r="X575" s="9" t="n"/>
      <c r="Y575" s="9" t="n"/>
      <c r="Z575" s="9" t="n"/>
    </row>
    <row r="576" hidden="1" ht="15.75" customHeight="1" s="44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  <c r="J576" s="9" t="n"/>
      <c r="K576" s="9" t="n"/>
      <c r="L576" s="9" t="n"/>
      <c r="M576" s="9" t="n"/>
      <c r="N576" s="9" t="n"/>
      <c r="O576" s="9" t="n"/>
      <c r="P576" s="9" t="n"/>
      <c r="Q576" s="9" t="n"/>
      <c r="R576" s="9" t="n"/>
      <c r="S576" s="9" t="n"/>
      <c r="T576" s="9" t="n"/>
      <c r="U576" s="9" t="n"/>
      <c r="V576" s="9" t="n"/>
      <c r="W576" s="9" t="n"/>
      <c r="X576" s="9" t="n"/>
      <c r="Y576" s="9" t="n"/>
      <c r="Z576" s="9" t="n"/>
    </row>
    <row r="577" hidden="1" ht="15.75" customHeight="1" s="44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  <c r="J577" s="9" t="n"/>
      <c r="K577" s="9" t="n"/>
      <c r="L577" s="9" t="n"/>
      <c r="M577" s="9" t="n"/>
      <c r="N577" s="9" t="n"/>
      <c r="O577" s="9" t="n"/>
      <c r="P577" s="9" t="n"/>
      <c r="Q577" s="9" t="n"/>
      <c r="R577" s="9" t="n"/>
      <c r="S577" s="9" t="n"/>
      <c r="T577" s="9" t="n"/>
      <c r="U577" s="9" t="n"/>
      <c r="V577" s="9" t="n"/>
      <c r="W577" s="9" t="n"/>
      <c r="X577" s="9" t="n"/>
      <c r="Y577" s="9" t="n"/>
      <c r="Z577" s="9" t="n"/>
    </row>
    <row r="578" hidden="1" ht="15.75" customHeight="1" s="44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  <c r="J578" s="9" t="n"/>
      <c r="K578" s="9" t="n"/>
      <c r="L578" s="9" t="n"/>
      <c r="M578" s="9" t="n"/>
      <c r="N578" s="9" t="n"/>
      <c r="O578" s="9" t="n"/>
      <c r="P578" s="9" t="n"/>
      <c r="Q578" s="9" t="n"/>
      <c r="R578" s="9" t="n"/>
      <c r="S578" s="9" t="n"/>
      <c r="T578" s="9" t="n"/>
      <c r="U578" s="9" t="n"/>
      <c r="V578" s="9" t="n"/>
      <c r="W578" s="9" t="n"/>
      <c r="X578" s="9" t="n"/>
      <c r="Y578" s="9" t="n"/>
      <c r="Z578" s="9" t="n"/>
    </row>
    <row r="579" hidden="1" ht="15.75" customHeight="1" s="44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  <c r="J579" s="9" t="n"/>
      <c r="K579" s="9" t="n"/>
      <c r="L579" s="9" t="n"/>
      <c r="M579" s="9" t="n"/>
      <c r="N579" s="9" t="n"/>
      <c r="O579" s="9" t="n"/>
      <c r="P579" s="9" t="n"/>
      <c r="Q579" s="9" t="n"/>
      <c r="R579" s="9" t="n"/>
      <c r="S579" s="9" t="n"/>
      <c r="T579" s="9" t="n"/>
      <c r="U579" s="9" t="n"/>
      <c r="V579" s="9" t="n"/>
      <c r="W579" s="9" t="n"/>
      <c r="X579" s="9" t="n"/>
      <c r="Y579" s="9" t="n"/>
      <c r="Z579" s="9" t="n"/>
    </row>
    <row r="580" hidden="1" ht="15.75" customHeight="1" s="44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  <c r="J580" s="9" t="n"/>
      <c r="K580" s="9" t="n"/>
      <c r="L580" s="9" t="n"/>
      <c r="M580" s="9" t="n"/>
      <c r="N580" s="9" t="n"/>
      <c r="O580" s="9" t="n"/>
      <c r="P580" s="9" t="n"/>
      <c r="Q580" s="9" t="n"/>
      <c r="R580" s="9" t="n"/>
      <c r="S580" s="9" t="n"/>
      <c r="T580" s="9" t="n"/>
      <c r="U580" s="9" t="n"/>
      <c r="V580" s="9" t="n"/>
      <c r="W580" s="9" t="n"/>
      <c r="X580" s="9" t="n"/>
      <c r="Y580" s="9" t="n"/>
      <c r="Z580" s="9" t="n"/>
    </row>
    <row r="581" hidden="1" ht="15.75" customHeight="1" s="44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  <c r="J581" s="9" t="n"/>
      <c r="K581" s="9" t="n"/>
      <c r="L581" s="9" t="n"/>
      <c r="M581" s="9" t="n"/>
      <c r="N581" s="9" t="n"/>
      <c r="O581" s="9" t="n"/>
      <c r="P581" s="9" t="n"/>
      <c r="Q581" s="9" t="n"/>
      <c r="R581" s="9" t="n"/>
      <c r="S581" s="9" t="n"/>
      <c r="T581" s="9" t="n"/>
      <c r="U581" s="9" t="n"/>
      <c r="V581" s="9" t="n"/>
      <c r="W581" s="9" t="n"/>
      <c r="X581" s="9" t="n"/>
      <c r="Y581" s="9" t="n"/>
      <c r="Z581" s="9" t="n"/>
    </row>
    <row r="582" hidden="1" ht="15.75" customHeight="1" s="44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  <c r="J582" s="9" t="n"/>
      <c r="K582" s="9" t="n"/>
      <c r="L582" s="9" t="n"/>
      <c r="M582" s="9" t="n"/>
      <c r="N582" s="9" t="n"/>
      <c r="O582" s="9" t="n"/>
      <c r="P582" s="9" t="n"/>
      <c r="Q582" s="9" t="n"/>
      <c r="R582" s="9" t="n"/>
      <c r="S582" s="9" t="n"/>
      <c r="T582" s="9" t="n"/>
      <c r="U582" s="9" t="n"/>
      <c r="V582" s="9" t="n"/>
      <c r="W582" s="9" t="n"/>
      <c r="X582" s="9" t="n"/>
      <c r="Y582" s="9" t="n"/>
      <c r="Z582" s="9" t="n"/>
    </row>
    <row r="583" hidden="1" ht="15.75" customHeight="1" s="44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  <c r="J583" s="9" t="n"/>
      <c r="K583" s="9" t="n"/>
      <c r="L583" s="9" t="n"/>
      <c r="M583" s="9" t="n"/>
      <c r="N583" s="9" t="n"/>
      <c r="O583" s="9" t="n"/>
      <c r="P583" s="9" t="n"/>
      <c r="Q583" s="9" t="n"/>
      <c r="R583" s="9" t="n"/>
      <c r="S583" s="9" t="n"/>
      <c r="T583" s="9" t="n"/>
      <c r="U583" s="9" t="n"/>
      <c r="V583" s="9" t="n"/>
      <c r="W583" s="9" t="n"/>
      <c r="X583" s="9" t="n"/>
      <c r="Y583" s="9" t="n"/>
      <c r="Z583" s="9" t="n"/>
    </row>
    <row r="584" hidden="1" ht="15.75" customHeight="1" s="44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  <c r="J584" s="9" t="n"/>
      <c r="K584" s="9" t="n"/>
      <c r="L584" s="9" t="n"/>
      <c r="M584" s="9" t="n"/>
      <c r="N584" s="9" t="n"/>
      <c r="O584" s="9" t="n"/>
      <c r="P584" s="9" t="n"/>
      <c r="Q584" s="9" t="n"/>
      <c r="R584" s="9" t="n"/>
      <c r="S584" s="9" t="n"/>
      <c r="T584" s="9" t="n"/>
      <c r="U584" s="9" t="n"/>
      <c r="V584" s="9" t="n"/>
      <c r="W584" s="9" t="n"/>
      <c r="X584" s="9" t="n"/>
      <c r="Y584" s="9" t="n"/>
      <c r="Z584" s="9" t="n"/>
    </row>
    <row r="585" hidden="1" ht="15.75" customHeight="1" s="44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  <c r="J585" s="9" t="n"/>
      <c r="K585" s="9" t="n"/>
      <c r="L585" s="9" t="n"/>
      <c r="M585" s="9" t="n"/>
      <c r="N585" s="9" t="n"/>
      <c r="O585" s="9" t="n"/>
      <c r="P585" s="9" t="n"/>
      <c r="Q585" s="9" t="n"/>
      <c r="R585" s="9" t="n"/>
      <c r="S585" s="9" t="n"/>
      <c r="T585" s="9" t="n"/>
      <c r="U585" s="9" t="n"/>
      <c r="V585" s="9" t="n"/>
      <c r="W585" s="9" t="n"/>
      <c r="X585" s="9" t="n"/>
      <c r="Y585" s="9" t="n"/>
      <c r="Z585" s="9" t="n"/>
    </row>
    <row r="586" hidden="1" ht="15.75" customHeight="1" s="44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  <c r="J586" s="9" t="n"/>
      <c r="K586" s="9" t="n"/>
      <c r="L586" s="9" t="n"/>
      <c r="M586" s="9" t="n"/>
      <c r="N586" s="9" t="n"/>
      <c r="O586" s="9" t="n"/>
      <c r="P586" s="9" t="n"/>
      <c r="Q586" s="9" t="n"/>
      <c r="R586" s="9" t="n"/>
      <c r="S586" s="9" t="n"/>
      <c r="T586" s="9" t="n"/>
      <c r="U586" s="9" t="n"/>
      <c r="V586" s="9" t="n"/>
      <c r="W586" s="9" t="n"/>
      <c r="X586" s="9" t="n"/>
      <c r="Y586" s="9" t="n"/>
      <c r="Z586" s="9" t="n"/>
    </row>
    <row r="587" hidden="1" ht="15.75" customHeight="1" s="44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  <c r="J587" s="9" t="n"/>
      <c r="K587" s="9" t="n"/>
      <c r="L587" s="9" t="n"/>
      <c r="M587" s="9" t="n"/>
      <c r="N587" s="9" t="n"/>
      <c r="O587" s="9" t="n"/>
      <c r="P587" s="9" t="n"/>
      <c r="Q587" s="9" t="n"/>
      <c r="R587" s="9" t="n"/>
      <c r="S587" s="9" t="n"/>
      <c r="T587" s="9" t="n"/>
      <c r="U587" s="9" t="n"/>
      <c r="V587" s="9" t="n"/>
      <c r="W587" s="9" t="n"/>
      <c r="X587" s="9" t="n"/>
      <c r="Y587" s="9" t="n"/>
      <c r="Z587" s="9" t="n"/>
    </row>
    <row r="588" hidden="1" ht="15.75" customHeight="1" s="44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  <c r="J588" s="9" t="n"/>
      <c r="K588" s="9" t="n"/>
      <c r="L588" s="9" t="n"/>
      <c r="M588" s="9" t="n"/>
      <c r="N588" s="9" t="n"/>
      <c r="O588" s="9" t="n"/>
      <c r="P588" s="9" t="n"/>
      <c r="Q588" s="9" t="n"/>
      <c r="R588" s="9" t="n"/>
      <c r="S588" s="9" t="n"/>
      <c r="T588" s="9" t="n"/>
      <c r="U588" s="9" t="n"/>
      <c r="V588" s="9" t="n"/>
      <c r="W588" s="9" t="n"/>
      <c r="X588" s="9" t="n"/>
      <c r="Y588" s="9" t="n"/>
      <c r="Z588" s="9" t="n"/>
    </row>
    <row r="589" hidden="1" ht="15.75" customHeight="1" s="44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  <c r="J589" s="9" t="n"/>
      <c r="K589" s="9" t="n"/>
      <c r="L589" s="9" t="n"/>
      <c r="M589" s="9" t="n"/>
      <c r="N589" s="9" t="n"/>
      <c r="O589" s="9" t="n"/>
      <c r="P589" s="9" t="n"/>
      <c r="Q589" s="9" t="n"/>
      <c r="R589" s="9" t="n"/>
      <c r="S589" s="9" t="n"/>
      <c r="T589" s="9" t="n"/>
      <c r="U589" s="9" t="n"/>
      <c r="V589" s="9" t="n"/>
      <c r="W589" s="9" t="n"/>
      <c r="X589" s="9" t="n"/>
      <c r="Y589" s="9" t="n"/>
      <c r="Z589" s="9" t="n"/>
    </row>
    <row r="590" hidden="1" ht="15.75" customHeight="1" s="44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  <c r="J590" s="9" t="n"/>
      <c r="K590" s="9" t="n"/>
      <c r="L590" s="9" t="n"/>
      <c r="M590" s="9" t="n"/>
      <c r="N590" s="9" t="n"/>
      <c r="O590" s="9" t="n"/>
      <c r="P590" s="9" t="n"/>
      <c r="Q590" s="9" t="n"/>
      <c r="R590" s="9" t="n"/>
      <c r="S590" s="9" t="n"/>
      <c r="T590" s="9" t="n"/>
      <c r="U590" s="9" t="n"/>
      <c r="V590" s="9" t="n"/>
      <c r="W590" s="9" t="n"/>
      <c r="X590" s="9" t="n"/>
      <c r="Y590" s="9" t="n"/>
      <c r="Z590" s="9" t="n"/>
    </row>
    <row r="591" hidden="1" ht="15.75" customHeight="1" s="44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  <c r="J591" s="9" t="n"/>
      <c r="K591" s="9" t="n"/>
      <c r="L591" s="9" t="n"/>
      <c r="M591" s="9" t="n"/>
      <c r="N591" s="9" t="n"/>
      <c r="O591" s="9" t="n"/>
      <c r="P591" s="9" t="n"/>
      <c r="Q591" s="9" t="n"/>
      <c r="R591" s="9" t="n"/>
      <c r="S591" s="9" t="n"/>
      <c r="T591" s="9" t="n"/>
      <c r="U591" s="9" t="n"/>
      <c r="V591" s="9" t="n"/>
      <c r="W591" s="9" t="n"/>
      <c r="X591" s="9" t="n"/>
      <c r="Y591" s="9" t="n"/>
      <c r="Z591" s="9" t="n"/>
    </row>
    <row r="592" hidden="1" ht="15.75" customHeight="1" s="44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  <c r="J592" s="9" t="n"/>
      <c r="K592" s="9" t="n"/>
      <c r="L592" s="9" t="n"/>
      <c r="M592" s="9" t="n"/>
      <c r="N592" s="9" t="n"/>
      <c r="O592" s="9" t="n"/>
      <c r="P592" s="9" t="n"/>
      <c r="Q592" s="9" t="n"/>
      <c r="R592" s="9" t="n"/>
      <c r="S592" s="9" t="n"/>
      <c r="T592" s="9" t="n"/>
      <c r="U592" s="9" t="n"/>
      <c r="V592" s="9" t="n"/>
      <c r="W592" s="9" t="n"/>
      <c r="X592" s="9" t="n"/>
      <c r="Y592" s="9" t="n"/>
      <c r="Z592" s="9" t="n"/>
    </row>
    <row r="593" hidden="1" ht="15.75" customHeight="1" s="44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  <c r="J593" s="9" t="n"/>
      <c r="K593" s="9" t="n"/>
      <c r="L593" s="9" t="n"/>
      <c r="M593" s="9" t="n"/>
      <c r="N593" s="9" t="n"/>
      <c r="O593" s="9" t="n"/>
      <c r="P593" s="9" t="n"/>
      <c r="Q593" s="9" t="n"/>
      <c r="R593" s="9" t="n"/>
      <c r="S593" s="9" t="n"/>
      <c r="T593" s="9" t="n"/>
      <c r="U593" s="9" t="n"/>
      <c r="V593" s="9" t="n"/>
      <c r="W593" s="9" t="n"/>
      <c r="X593" s="9" t="n"/>
      <c r="Y593" s="9" t="n"/>
      <c r="Z593" s="9" t="n"/>
    </row>
    <row r="594" hidden="1" ht="15.75" customHeight="1" s="44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  <c r="J594" s="9" t="n"/>
      <c r="K594" s="9" t="n"/>
      <c r="L594" s="9" t="n"/>
      <c r="M594" s="9" t="n"/>
      <c r="N594" s="9" t="n"/>
      <c r="O594" s="9" t="n"/>
      <c r="P594" s="9" t="n"/>
      <c r="Q594" s="9" t="n"/>
      <c r="R594" s="9" t="n"/>
      <c r="S594" s="9" t="n"/>
      <c r="T594" s="9" t="n"/>
      <c r="U594" s="9" t="n"/>
      <c r="V594" s="9" t="n"/>
      <c r="W594" s="9" t="n"/>
      <c r="X594" s="9" t="n"/>
      <c r="Y594" s="9" t="n"/>
      <c r="Z594" s="9" t="n"/>
    </row>
    <row r="595" hidden="1" ht="15.75" customHeight="1" s="44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  <c r="J595" s="9" t="n"/>
      <c r="K595" s="9" t="n"/>
      <c r="L595" s="9" t="n"/>
      <c r="M595" s="9" t="n"/>
      <c r="N595" s="9" t="n"/>
      <c r="O595" s="9" t="n"/>
      <c r="P595" s="9" t="n"/>
      <c r="Q595" s="9" t="n"/>
      <c r="R595" s="9" t="n"/>
      <c r="S595" s="9" t="n"/>
      <c r="T595" s="9" t="n"/>
      <c r="U595" s="9" t="n"/>
      <c r="V595" s="9" t="n"/>
      <c r="W595" s="9" t="n"/>
      <c r="X595" s="9" t="n"/>
      <c r="Y595" s="9" t="n"/>
      <c r="Z595" s="9" t="n"/>
    </row>
    <row r="596" hidden="1" ht="15.75" customHeight="1" s="44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  <c r="J596" s="9" t="n"/>
      <c r="K596" s="9" t="n"/>
      <c r="L596" s="9" t="n"/>
      <c r="M596" s="9" t="n"/>
      <c r="N596" s="9" t="n"/>
      <c r="O596" s="9" t="n"/>
      <c r="P596" s="9" t="n"/>
      <c r="Q596" s="9" t="n"/>
      <c r="R596" s="9" t="n"/>
      <c r="S596" s="9" t="n"/>
      <c r="T596" s="9" t="n"/>
      <c r="U596" s="9" t="n"/>
      <c r="V596" s="9" t="n"/>
      <c r="W596" s="9" t="n"/>
      <c r="X596" s="9" t="n"/>
      <c r="Y596" s="9" t="n"/>
      <c r="Z596" s="9" t="n"/>
    </row>
    <row r="597" hidden="1" ht="15.75" customHeight="1" s="44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  <c r="J597" s="9" t="n"/>
      <c r="K597" s="9" t="n"/>
      <c r="L597" s="9" t="n"/>
      <c r="M597" s="9" t="n"/>
      <c r="N597" s="9" t="n"/>
      <c r="O597" s="9" t="n"/>
      <c r="P597" s="9" t="n"/>
      <c r="Q597" s="9" t="n"/>
      <c r="R597" s="9" t="n"/>
      <c r="S597" s="9" t="n"/>
      <c r="T597" s="9" t="n"/>
      <c r="U597" s="9" t="n"/>
      <c r="V597" s="9" t="n"/>
      <c r="W597" s="9" t="n"/>
      <c r="X597" s="9" t="n"/>
      <c r="Y597" s="9" t="n"/>
      <c r="Z597" s="9" t="n"/>
    </row>
    <row r="598" hidden="1" ht="15.75" customHeight="1" s="44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  <c r="J598" s="9" t="n"/>
      <c r="K598" s="9" t="n"/>
      <c r="L598" s="9" t="n"/>
      <c r="M598" s="9" t="n"/>
      <c r="N598" s="9" t="n"/>
      <c r="O598" s="9" t="n"/>
      <c r="P598" s="9" t="n"/>
      <c r="Q598" s="9" t="n"/>
      <c r="R598" s="9" t="n"/>
      <c r="S598" s="9" t="n"/>
      <c r="T598" s="9" t="n"/>
      <c r="U598" s="9" t="n"/>
      <c r="V598" s="9" t="n"/>
      <c r="W598" s="9" t="n"/>
      <c r="X598" s="9" t="n"/>
      <c r="Y598" s="9" t="n"/>
      <c r="Z598" s="9" t="n"/>
    </row>
    <row r="599" hidden="1" ht="15.75" customHeight="1" s="44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  <c r="J599" s="9" t="n"/>
      <c r="K599" s="9" t="n"/>
      <c r="L599" s="9" t="n"/>
      <c r="M599" s="9" t="n"/>
      <c r="N599" s="9" t="n"/>
      <c r="O599" s="9" t="n"/>
      <c r="P599" s="9" t="n"/>
      <c r="Q599" s="9" t="n"/>
      <c r="R599" s="9" t="n"/>
      <c r="S599" s="9" t="n"/>
      <c r="T599" s="9" t="n"/>
      <c r="U599" s="9" t="n"/>
      <c r="V599" s="9" t="n"/>
      <c r="W599" s="9" t="n"/>
      <c r="X599" s="9" t="n"/>
      <c r="Y599" s="9" t="n"/>
      <c r="Z599" s="9" t="n"/>
    </row>
    <row r="600" hidden="1" ht="15.75" customHeight="1" s="44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  <c r="J600" s="9" t="n"/>
      <c r="K600" s="9" t="n"/>
      <c r="L600" s="9" t="n"/>
      <c r="M600" s="9" t="n"/>
      <c r="N600" s="9" t="n"/>
      <c r="O600" s="9" t="n"/>
      <c r="P600" s="9" t="n"/>
      <c r="Q600" s="9" t="n"/>
      <c r="R600" s="9" t="n"/>
      <c r="S600" s="9" t="n"/>
      <c r="T600" s="9" t="n"/>
      <c r="U600" s="9" t="n"/>
      <c r="V600" s="9" t="n"/>
      <c r="W600" s="9" t="n"/>
      <c r="X600" s="9" t="n"/>
      <c r="Y600" s="9" t="n"/>
      <c r="Z600" s="9" t="n"/>
    </row>
    <row r="601" hidden="1" ht="15.75" customHeight="1" s="44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  <c r="J601" s="9" t="n"/>
      <c r="K601" s="9" t="n"/>
      <c r="L601" s="9" t="n"/>
      <c r="M601" s="9" t="n"/>
      <c r="N601" s="9" t="n"/>
      <c r="O601" s="9" t="n"/>
      <c r="P601" s="9" t="n"/>
      <c r="Q601" s="9" t="n"/>
      <c r="R601" s="9" t="n"/>
      <c r="S601" s="9" t="n"/>
      <c r="T601" s="9" t="n"/>
      <c r="U601" s="9" t="n"/>
      <c r="V601" s="9" t="n"/>
      <c r="W601" s="9" t="n"/>
      <c r="X601" s="9" t="n"/>
      <c r="Y601" s="9" t="n"/>
      <c r="Z601" s="9" t="n"/>
    </row>
    <row r="602" hidden="1" ht="15.75" customHeight="1" s="44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  <c r="J602" s="9" t="n"/>
      <c r="K602" s="9" t="n"/>
      <c r="L602" s="9" t="n"/>
      <c r="M602" s="9" t="n"/>
      <c r="N602" s="9" t="n"/>
      <c r="O602" s="9" t="n"/>
      <c r="P602" s="9" t="n"/>
      <c r="Q602" s="9" t="n"/>
      <c r="R602" s="9" t="n"/>
      <c r="S602" s="9" t="n"/>
      <c r="T602" s="9" t="n"/>
      <c r="U602" s="9" t="n"/>
      <c r="V602" s="9" t="n"/>
      <c r="W602" s="9" t="n"/>
      <c r="X602" s="9" t="n"/>
      <c r="Y602" s="9" t="n"/>
      <c r="Z602" s="9" t="n"/>
    </row>
    <row r="603" hidden="1" ht="15.75" customHeight="1" s="44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  <c r="J603" s="9" t="n"/>
      <c r="K603" s="9" t="n"/>
      <c r="L603" s="9" t="n"/>
      <c r="M603" s="9" t="n"/>
      <c r="N603" s="9" t="n"/>
      <c r="O603" s="9" t="n"/>
      <c r="P603" s="9" t="n"/>
      <c r="Q603" s="9" t="n"/>
      <c r="R603" s="9" t="n"/>
      <c r="S603" s="9" t="n"/>
      <c r="T603" s="9" t="n"/>
      <c r="U603" s="9" t="n"/>
      <c r="V603" s="9" t="n"/>
      <c r="W603" s="9" t="n"/>
      <c r="X603" s="9" t="n"/>
      <c r="Y603" s="9" t="n"/>
      <c r="Z603" s="9" t="n"/>
    </row>
    <row r="604" hidden="1" ht="15.75" customHeight="1" s="44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  <c r="J604" s="9" t="n"/>
      <c r="K604" s="9" t="n"/>
      <c r="L604" s="9" t="n"/>
      <c r="M604" s="9" t="n"/>
      <c r="N604" s="9" t="n"/>
      <c r="O604" s="9" t="n"/>
      <c r="P604" s="9" t="n"/>
      <c r="Q604" s="9" t="n"/>
      <c r="R604" s="9" t="n"/>
      <c r="S604" s="9" t="n"/>
      <c r="T604" s="9" t="n"/>
      <c r="U604" s="9" t="n"/>
      <c r="V604" s="9" t="n"/>
      <c r="W604" s="9" t="n"/>
      <c r="X604" s="9" t="n"/>
      <c r="Y604" s="9" t="n"/>
      <c r="Z604" s="9" t="n"/>
    </row>
    <row r="605" hidden="1" ht="15.75" customHeight="1" s="44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  <c r="J605" s="9" t="n"/>
      <c r="K605" s="9" t="n"/>
      <c r="L605" s="9" t="n"/>
      <c r="M605" s="9" t="n"/>
      <c r="N605" s="9" t="n"/>
      <c r="O605" s="9" t="n"/>
      <c r="P605" s="9" t="n"/>
      <c r="Q605" s="9" t="n"/>
      <c r="R605" s="9" t="n"/>
      <c r="S605" s="9" t="n"/>
      <c r="T605" s="9" t="n"/>
      <c r="U605" s="9" t="n"/>
      <c r="V605" s="9" t="n"/>
      <c r="W605" s="9" t="n"/>
      <c r="X605" s="9" t="n"/>
      <c r="Y605" s="9" t="n"/>
      <c r="Z605" s="9" t="n"/>
    </row>
    <row r="606" hidden="1" ht="15.75" customHeight="1" s="44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  <c r="J606" s="9" t="n"/>
      <c r="K606" s="9" t="n"/>
      <c r="L606" s="9" t="n"/>
      <c r="M606" s="9" t="n"/>
      <c r="N606" s="9" t="n"/>
      <c r="O606" s="9" t="n"/>
      <c r="P606" s="9" t="n"/>
      <c r="Q606" s="9" t="n"/>
      <c r="R606" s="9" t="n"/>
      <c r="S606" s="9" t="n"/>
      <c r="T606" s="9" t="n"/>
      <c r="U606" s="9" t="n"/>
      <c r="V606" s="9" t="n"/>
      <c r="W606" s="9" t="n"/>
      <c r="X606" s="9" t="n"/>
      <c r="Y606" s="9" t="n"/>
      <c r="Z606" s="9" t="n"/>
    </row>
    <row r="607" hidden="1" ht="15.75" customHeight="1" s="44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  <c r="J607" s="9" t="n"/>
      <c r="K607" s="9" t="n"/>
      <c r="L607" s="9" t="n"/>
      <c r="M607" s="9" t="n"/>
      <c r="N607" s="9" t="n"/>
      <c r="O607" s="9" t="n"/>
      <c r="P607" s="9" t="n"/>
      <c r="Q607" s="9" t="n"/>
      <c r="R607" s="9" t="n"/>
      <c r="S607" s="9" t="n"/>
      <c r="T607" s="9" t="n"/>
      <c r="U607" s="9" t="n"/>
      <c r="V607" s="9" t="n"/>
      <c r="W607" s="9" t="n"/>
      <c r="X607" s="9" t="n"/>
      <c r="Y607" s="9" t="n"/>
      <c r="Z607" s="9" t="n"/>
    </row>
    <row r="608" hidden="1" ht="15.75" customHeight="1" s="44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  <c r="J608" s="9" t="n"/>
      <c r="K608" s="9" t="n"/>
      <c r="L608" s="9" t="n"/>
      <c r="M608" s="9" t="n"/>
      <c r="N608" s="9" t="n"/>
      <c r="O608" s="9" t="n"/>
      <c r="P608" s="9" t="n"/>
      <c r="Q608" s="9" t="n"/>
      <c r="R608" s="9" t="n"/>
      <c r="S608" s="9" t="n"/>
      <c r="T608" s="9" t="n"/>
      <c r="U608" s="9" t="n"/>
      <c r="V608" s="9" t="n"/>
      <c r="W608" s="9" t="n"/>
      <c r="X608" s="9" t="n"/>
      <c r="Y608" s="9" t="n"/>
      <c r="Z608" s="9" t="n"/>
    </row>
    <row r="609" hidden="1" ht="15.75" customHeight="1" s="44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9" t="n"/>
    </row>
    <row r="610" hidden="1" ht="15.75" customHeight="1" s="44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  <c r="J610" s="9" t="n"/>
      <c r="K610" s="9" t="n"/>
      <c r="L610" s="9" t="n"/>
      <c r="M610" s="9" t="n"/>
      <c r="N610" s="9" t="n"/>
      <c r="O610" s="9" t="n"/>
      <c r="P610" s="9" t="n"/>
      <c r="Q610" s="9" t="n"/>
      <c r="R610" s="9" t="n"/>
      <c r="S610" s="9" t="n"/>
      <c r="T610" s="9" t="n"/>
      <c r="U610" s="9" t="n"/>
      <c r="V610" s="9" t="n"/>
      <c r="W610" s="9" t="n"/>
      <c r="X610" s="9" t="n"/>
      <c r="Y610" s="9" t="n"/>
      <c r="Z610" s="9" t="n"/>
    </row>
    <row r="611" hidden="1" ht="15.75" customHeight="1" s="44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  <c r="J611" s="9" t="n"/>
      <c r="K611" s="9" t="n"/>
      <c r="L611" s="9" t="n"/>
      <c r="M611" s="9" t="n"/>
      <c r="N611" s="9" t="n"/>
      <c r="O611" s="9" t="n"/>
      <c r="P611" s="9" t="n"/>
      <c r="Q611" s="9" t="n"/>
      <c r="R611" s="9" t="n"/>
      <c r="S611" s="9" t="n"/>
      <c r="T611" s="9" t="n"/>
      <c r="U611" s="9" t="n"/>
      <c r="V611" s="9" t="n"/>
      <c r="W611" s="9" t="n"/>
      <c r="X611" s="9" t="n"/>
      <c r="Y611" s="9" t="n"/>
      <c r="Z611" s="9" t="n"/>
    </row>
    <row r="612" hidden="1" ht="15.75" customHeight="1" s="44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  <c r="J612" s="9" t="n"/>
      <c r="K612" s="9" t="n"/>
      <c r="L612" s="9" t="n"/>
      <c r="M612" s="9" t="n"/>
      <c r="N612" s="9" t="n"/>
      <c r="O612" s="9" t="n"/>
      <c r="P612" s="9" t="n"/>
      <c r="Q612" s="9" t="n"/>
      <c r="R612" s="9" t="n"/>
      <c r="S612" s="9" t="n"/>
      <c r="T612" s="9" t="n"/>
      <c r="U612" s="9" t="n"/>
      <c r="V612" s="9" t="n"/>
      <c r="W612" s="9" t="n"/>
      <c r="X612" s="9" t="n"/>
      <c r="Y612" s="9" t="n"/>
      <c r="Z612" s="9" t="n"/>
    </row>
    <row r="613" hidden="1" ht="15.75" customHeight="1" s="44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  <c r="J613" s="9" t="n"/>
      <c r="K613" s="9" t="n"/>
      <c r="L613" s="9" t="n"/>
      <c r="M613" s="9" t="n"/>
      <c r="N613" s="9" t="n"/>
      <c r="O613" s="9" t="n"/>
      <c r="P613" s="9" t="n"/>
      <c r="Q613" s="9" t="n"/>
      <c r="R613" s="9" t="n"/>
      <c r="S613" s="9" t="n"/>
      <c r="T613" s="9" t="n"/>
      <c r="U613" s="9" t="n"/>
      <c r="V613" s="9" t="n"/>
      <c r="W613" s="9" t="n"/>
      <c r="X613" s="9" t="n"/>
      <c r="Y613" s="9" t="n"/>
      <c r="Z613" s="9" t="n"/>
    </row>
    <row r="614" hidden="1" ht="15.75" customHeight="1" s="44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  <c r="J614" s="9" t="n"/>
      <c r="K614" s="9" t="n"/>
      <c r="L614" s="9" t="n"/>
      <c r="M614" s="9" t="n"/>
      <c r="N614" s="9" t="n"/>
      <c r="O614" s="9" t="n"/>
      <c r="P614" s="9" t="n"/>
      <c r="Q614" s="9" t="n"/>
      <c r="R614" s="9" t="n"/>
      <c r="S614" s="9" t="n"/>
      <c r="T614" s="9" t="n"/>
      <c r="U614" s="9" t="n"/>
      <c r="V614" s="9" t="n"/>
      <c r="W614" s="9" t="n"/>
      <c r="X614" s="9" t="n"/>
      <c r="Y614" s="9" t="n"/>
      <c r="Z614" s="9" t="n"/>
    </row>
    <row r="615" hidden="1" ht="15.75" customHeight="1" s="44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  <c r="J615" s="9" t="n"/>
      <c r="K615" s="9" t="n"/>
      <c r="L615" s="9" t="n"/>
      <c r="M615" s="9" t="n"/>
      <c r="N615" s="9" t="n"/>
      <c r="O615" s="9" t="n"/>
      <c r="P615" s="9" t="n"/>
      <c r="Q615" s="9" t="n"/>
      <c r="R615" s="9" t="n"/>
      <c r="S615" s="9" t="n"/>
      <c r="T615" s="9" t="n"/>
      <c r="U615" s="9" t="n"/>
      <c r="V615" s="9" t="n"/>
      <c r="W615" s="9" t="n"/>
      <c r="X615" s="9" t="n"/>
      <c r="Y615" s="9" t="n"/>
      <c r="Z615" s="9" t="n"/>
    </row>
    <row r="616" hidden="1" ht="15.75" customHeight="1" s="44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  <c r="J616" s="9" t="n"/>
      <c r="K616" s="9" t="n"/>
      <c r="L616" s="9" t="n"/>
      <c r="M616" s="9" t="n"/>
      <c r="N616" s="9" t="n"/>
      <c r="O616" s="9" t="n"/>
      <c r="P616" s="9" t="n"/>
      <c r="Q616" s="9" t="n"/>
      <c r="R616" s="9" t="n"/>
      <c r="S616" s="9" t="n"/>
      <c r="T616" s="9" t="n"/>
      <c r="U616" s="9" t="n"/>
      <c r="V616" s="9" t="n"/>
      <c r="W616" s="9" t="n"/>
      <c r="X616" s="9" t="n"/>
      <c r="Y616" s="9" t="n"/>
      <c r="Z616" s="9" t="n"/>
    </row>
    <row r="617" hidden="1" ht="15.75" customHeight="1" s="44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  <c r="J617" s="9" t="n"/>
      <c r="K617" s="9" t="n"/>
      <c r="L617" s="9" t="n"/>
      <c r="M617" s="9" t="n"/>
      <c r="N617" s="9" t="n"/>
      <c r="O617" s="9" t="n"/>
      <c r="P617" s="9" t="n"/>
      <c r="Q617" s="9" t="n"/>
      <c r="R617" s="9" t="n"/>
      <c r="S617" s="9" t="n"/>
      <c r="T617" s="9" t="n"/>
      <c r="U617" s="9" t="n"/>
      <c r="V617" s="9" t="n"/>
      <c r="W617" s="9" t="n"/>
      <c r="X617" s="9" t="n"/>
      <c r="Y617" s="9" t="n"/>
      <c r="Z617" s="9" t="n"/>
    </row>
    <row r="618" hidden="1" ht="15.75" customHeight="1" s="44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  <c r="J618" s="9" t="n"/>
      <c r="K618" s="9" t="n"/>
      <c r="L618" s="9" t="n"/>
      <c r="M618" s="9" t="n"/>
      <c r="N618" s="9" t="n"/>
      <c r="O618" s="9" t="n"/>
      <c r="P618" s="9" t="n"/>
      <c r="Q618" s="9" t="n"/>
      <c r="R618" s="9" t="n"/>
      <c r="S618" s="9" t="n"/>
      <c r="T618" s="9" t="n"/>
      <c r="U618" s="9" t="n"/>
      <c r="V618" s="9" t="n"/>
      <c r="W618" s="9" t="n"/>
      <c r="X618" s="9" t="n"/>
      <c r="Y618" s="9" t="n"/>
      <c r="Z618" s="9" t="n"/>
    </row>
    <row r="619" hidden="1" ht="15.75" customHeight="1" s="44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  <c r="J619" s="9" t="n"/>
      <c r="K619" s="9" t="n"/>
      <c r="L619" s="9" t="n"/>
      <c r="M619" s="9" t="n"/>
      <c r="N619" s="9" t="n"/>
      <c r="O619" s="9" t="n"/>
      <c r="P619" s="9" t="n"/>
      <c r="Q619" s="9" t="n"/>
      <c r="R619" s="9" t="n"/>
      <c r="S619" s="9" t="n"/>
      <c r="T619" s="9" t="n"/>
      <c r="U619" s="9" t="n"/>
      <c r="V619" s="9" t="n"/>
      <c r="W619" s="9" t="n"/>
      <c r="X619" s="9" t="n"/>
      <c r="Y619" s="9" t="n"/>
      <c r="Z619" s="9" t="n"/>
    </row>
    <row r="620" hidden="1" ht="15.75" customHeight="1" s="44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  <c r="J620" s="9" t="n"/>
      <c r="K620" s="9" t="n"/>
      <c r="L620" s="9" t="n"/>
      <c r="M620" s="9" t="n"/>
      <c r="N620" s="9" t="n"/>
      <c r="O620" s="9" t="n"/>
      <c r="P620" s="9" t="n"/>
      <c r="Q620" s="9" t="n"/>
      <c r="R620" s="9" t="n"/>
      <c r="S620" s="9" t="n"/>
      <c r="T620" s="9" t="n"/>
      <c r="U620" s="9" t="n"/>
      <c r="V620" s="9" t="n"/>
      <c r="W620" s="9" t="n"/>
      <c r="X620" s="9" t="n"/>
      <c r="Y620" s="9" t="n"/>
      <c r="Z620" s="9" t="n"/>
    </row>
    <row r="621" hidden="1" ht="15.75" customHeight="1" s="44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  <c r="J621" s="9" t="n"/>
      <c r="K621" s="9" t="n"/>
      <c r="L621" s="9" t="n"/>
      <c r="M621" s="9" t="n"/>
      <c r="N621" s="9" t="n"/>
      <c r="O621" s="9" t="n"/>
      <c r="P621" s="9" t="n"/>
      <c r="Q621" s="9" t="n"/>
      <c r="R621" s="9" t="n"/>
      <c r="S621" s="9" t="n"/>
      <c r="T621" s="9" t="n"/>
      <c r="U621" s="9" t="n"/>
      <c r="V621" s="9" t="n"/>
      <c r="W621" s="9" t="n"/>
      <c r="X621" s="9" t="n"/>
      <c r="Y621" s="9" t="n"/>
      <c r="Z621" s="9" t="n"/>
    </row>
    <row r="622" hidden="1" ht="15.75" customHeight="1" s="44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  <c r="J622" s="9" t="n"/>
      <c r="K622" s="9" t="n"/>
      <c r="L622" s="9" t="n"/>
      <c r="M622" s="9" t="n"/>
      <c r="N622" s="9" t="n"/>
      <c r="O622" s="9" t="n"/>
      <c r="P622" s="9" t="n"/>
      <c r="Q622" s="9" t="n"/>
      <c r="R622" s="9" t="n"/>
      <c r="S622" s="9" t="n"/>
      <c r="T622" s="9" t="n"/>
      <c r="U622" s="9" t="n"/>
      <c r="V622" s="9" t="n"/>
      <c r="W622" s="9" t="n"/>
      <c r="X622" s="9" t="n"/>
      <c r="Y622" s="9" t="n"/>
      <c r="Z622" s="9" t="n"/>
    </row>
    <row r="623" hidden="1" ht="15.75" customHeight="1" s="44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  <c r="J623" s="9" t="n"/>
      <c r="K623" s="9" t="n"/>
      <c r="L623" s="9" t="n"/>
      <c r="M623" s="9" t="n"/>
      <c r="N623" s="9" t="n"/>
      <c r="O623" s="9" t="n"/>
      <c r="P623" s="9" t="n"/>
      <c r="Q623" s="9" t="n"/>
      <c r="R623" s="9" t="n"/>
      <c r="S623" s="9" t="n"/>
      <c r="T623" s="9" t="n"/>
      <c r="U623" s="9" t="n"/>
      <c r="V623" s="9" t="n"/>
      <c r="W623" s="9" t="n"/>
      <c r="X623" s="9" t="n"/>
      <c r="Y623" s="9" t="n"/>
      <c r="Z623" s="9" t="n"/>
    </row>
    <row r="624" hidden="1" ht="15.75" customHeight="1" s="44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  <c r="J624" s="9" t="n"/>
      <c r="K624" s="9" t="n"/>
      <c r="L624" s="9" t="n"/>
      <c r="M624" s="9" t="n"/>
      <c r="N624" s="9" t="n"/>
      <c r="O624" s="9" t="n"/>
      <c r="P624" s="9" t="n"/>
      <c r="Q624" s="9" t="n"/>
      <c r="R624" s="9" t="n"/>
      <c r="S624" s="9" t="n"/>
      <c r="T624" s="9" t="n"/>
      <c r="U624" s="9" t="n"/>
      <c r="V624" s="9" t="n"/>
      <c r="W624" s="9" t="n"/>
      <c r="X624" s="9" t="n"/>
      <c r="Y624" s="9" t="n"/>
      <c r="Z624" s="9" t="n"/>
    </row>
    <row r="625" hidden="1" ht="15.75" customHeight="1" s="44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  <c r="J625" s="9" t="n"/>
      <c r="K625" s="9" t="n"/>
      <c r="L625" s="9" t="n"/>
      <c r="M625" s="9" t="n"/>
      <c r="N625" s="9" t="n"/>
      <c r="O625" s="9" t="n"/>
      <c r="P625" s="9" t="n"/>
      <c r="Q625" s="9" t="n"/>
      <c r="R625" s="9" t="n"/>
      <c r="S625" s="9" t="n"/>
      <c r="T625" s="9" t="n"/>
      <c r="U625" s="9" t="n"/>
      <c r="V625" s="9" t="n"/>
      <c r="W625" s="9" t="n"/>
      <c r="X625" s="9" t="n"/>
      <c r="Y625" s="9" t="n"/>
      <c r="Z625" s="9" t="n"/>
    </row>
    <row r="626" hidden="1" ht="15.75" customHeight="1" s="44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  <c r="J626" s="9" t="n"/>
      <c r="K626" s="9" t="n"/>
      <c r="L626" s="9" t="n"/>
      <c r="M626" s="9" t="n"/>
      <c r="N626" s="9" t="n"/>
      <c r="O626" s="9" t="n"/>
      <c r="P626" s="9" t="n"/>
      <c r="Q626" s="9" t="n"/>
      <c r="R626" s="9" t="n"/>
      <c r="S626" s="9" t="n"/>
      <c r="T626" s="9" t="n"/>
      <c r="U626" s="9" t="n"/>
      <c r="V626" s="9" t="n"/>
      <c r="W626" s="9" t="n"/>
      <c r="X626" s="9" t="n"/>
      <c r="Y626" s="9" t="n"/>
      <c r="Z626" s="9" t="n"/>
    </row>
    <row r="627" hidden="1" ht="15.75" customHeight="1" s="44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9" t="n"/>
    </row>
    <row r="628" hidden="1" ht="15.75" customHeight="1" s="44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  <c r="J628" s="9" t="n"/>
      <c r="K628" s="9" t="n"/>
      <c r="L628" s="9" t="n"/>
      <c r="M628" s="9" t="n"/>
      <c r="N628" s="9" t="n"/>
      <c r="O628" s="9" t="n"/>
      <c r="P628" s="9" t="n"/>
      <c r="Q628" s="9" t="n"/>
      <c r="R628" s="9" t="n"/>
      <c r="S628" s="9" t="n"/>
      <c r="T628" s="9" t="n"/>
      <c r="U628" s="9" t="n"/>
      <c r="V628" s="9" t="n"/>
      <c r="W628" s="9" t="n"/>
      <c r="X628" s="9" t="n"/>
      <c r="Y628" s="9" t="n"/>
      <c r="Z628" s="9" t="n"/>
    </row>
    <row r="629" hidden="1" ht="15.75" customHeight="1" s="44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  <c r="J629" s="9" t="n"/>
      <c r="K629" s="9" t="n"/>
      <c r="L629" s="9" t="n"/>
      <c r="M629" s="9" t="n"/>
      <c r="N629" s="9" t="n"/>
      <c r="O629" s="9" t="n"/>
      <c r="P629" s="9" t="n"/>
      <c r="Q629" s="9" t="n"/>
      <c r="R629" s="9" t="n"/>
      <c r="S629" s="9" t="n"/>
      <c r="T629" s="9" t="n"/>
      <c r="U629" s="9" t="n"/>
      <c r="V629" s="9" t="n"/>
      <c r="W629" s="9" t="n"/>
      <c r="X629" s="9" t="n"/>
      <c r="Y629" s="9" t="n"/>
      <c r="Z629" s="9" t="n"/>
    </row>
    <row r="630" hidden="1" ht="15.75" customHeight="1" s="44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  <c r="J630" s="9" t="n"/>
      <c r="K630" s="9" t="n"/>
      <c r="L630" s="9" t="n"/>
      <c r="M630" s="9" t="n"/>
      <c r="N630" s="9" t="n"/>
      <c r="O630" s="9" t="n"/>
      <c r="P630" s="9" t="n"/>
      <c r="Q630" s="9" t="n"/>
      <c r="R630" s="9" t="n"/>
      <c r="S630" s="9" t="n"/>
      <c r="T630" s="9" t="n"/>
      <c r="U630" s="9" t="n"/>
      <c r="V630" s="9" t="n"/>
      <c r="W630" s="9" t="n"/>
      <c r="X630" s="9" t="n"/>
      <c r="Y630" s="9" t="n"/>
      <c r="Z630" s="9" t="n"/>
    </row>
    <row r="631" hidden="1" ht="15.75" customHeight="1" s="44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  <c r="J631" s="9" t="n"/>
      <c r="K631" s="9" t="n"/>
      <c r="L631" s="9" t="n"/>
      <c r="M631" s="9" t="n"/>
      <c r="N631" s="9" t="n"/>
      <c r="O631" s="9" t="n"/>
      <c r="P631" s="9" t="n"/>
      <c r="Q631" s="9" t="n"/>
      <c r="R631" s="9" t="n"/>
      <c r="S631" s="9" t="n"/>
      <c r="T631" s="9" t="n"/>
      <c r="U631" s="9" t="n"/>
      <c r="V631" s="9" t="n"/>
      <c r="W631" s="9" t="n"/>
      <c r="X631" s="9" t="n"/>
      <c r="Y631" s="9" t="n"/>
      <c r="Z631" s="9" t="n"/>
    </row>
    <row r="632" hidden="1" ht="15.75" customHeight="1" s="44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  <c r="J632" s="9" t="n"/>
      <c r="K632" s="9" t="n"/>
      <c r="L632" s="9" t="n"/>
      <c r="M632" s="9" t="n"/>
      <c r="N632" s="9" t="n"/>
      <c r="O632" s="9" t="n"/>
      <c r="P632" s="9" t="n"/>
      <c r="Q632" s="9" t="n"/>
      <c r="R632" s="9" t="n"/>
      <c r="S632" s="9" t="n"/>
      <c r="T632" s="9" t="n"/>
      <c r="U632" s="9" t="n"/>
      <c r="V632" s="9" t="n"/>
      <c r="W632" s="9" t="n"/>
      <c r="X632" s="9" t="n"/>
      <c r="Y632" s="9" t="n"/>
      <c r="Z632" s="9" t="n"/>
    </row>
    <row r="633" hidden="1" ht="15.75" customHeight="1" s="44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  <c r="J633" s="9" t="n"/>
      <c r="K633" s="9" t="n"/>
      <c r="L633" s="9" t="n"/>
      <c r="M633" s="9" t="n"/>
      <c r="N633" s="9" t="n"/>
      <c r="O633" s="9" t="n"/>
      <c r="P633" s="9" t="n"/>
      <c r="Q633" s="9" t="n"/>
      <c r="R633" s="9" t="n"/>
      <c r="S633" s="9" t="n"/>
      <c r="T633" s="9" t="n"/>
      <c r="U633" s="9" t="n"/>
      <c r="V633" s="9" t="n"/>
      <c r="W633" s="9" t="n"/>
      <c r="X633" s="9" t="n"/>
      <c r="Y633" s="9" t="n"/>
      <c r="Z633" s="9" t="n"/>
    </row>
    <row r="634" hidden="1" ht="15.75" customHeight="1" s="44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  <c r="J634" s="9" t="n"/>
      <c r="K634" s="9" t="n"/>
      <c r="L634" s="9" t="n"/>
      <c r="M634" s="9" t="n"/>
      <c r="N634" s="9" t="n"/>
      <c r="O634" s="9" t="n"/>
      <c r="P634" s="9" t="n"/>
      <c r="Q634" s="9" t="n"/>
      <c r="R634" s="9" t="n"/>
      <c r="S634" s="9" t="n"/>
      <c r="T634" s="9" t="n"/>
      <c r="U634" s="9" t="n"/>
      <c r="V634" s="9" t="n"/>
      <c r="W634" s="9" t="n"/>
      <c r="X634" s="9" t="n"/>
      <c r="Y634" s="9" t="n"/>
      <c r="Z634" s="9" t="n"/>
    </row>
    <row r="635" hidden="1" ht="15.75" customHeight="1" s="44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  <c r="J635" s="9" t="n"/>
      <c r="K635" s="9" t="n"/>
      <c r="L635" s="9" t="n"/>
      <c r="M635" s="9" t="n"/>
      <c r="N635" s="9" t="n"/>
      <c r="O635" s="9" t="n"/>
      <c r="P635" s="9" t="n"/>
      <c r="Q635" s="9" t="n"/>
      <c r="R635" s="9" t="n"/>
      <c r="S635" s="9" t="n"/>
      <c r="T635" s="9" t="n"/>
      <c r="U635" s="9" t="n"/>
      <c r="V635" s="9" t="n"/>
      <c r="W635" s="9" t="n"/>
      <c r="X635" s="9" t="n"/>
      <c r="Y635" s="9" t="n"/>
      <c r="Z635" s="9" t="n"/>
    </row>
    <row r="636" hidden="1" ht="15.75" customHeight="1" s="44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  <c r="J636" s="9" t="n"/>
      <c r="K636" s="9" t="n"/>
      <c r="L636" s="9" t="n"/>
      <c r="M636" s="9" t="n"/>
      <c r="N636" s="9" t="n"/>
      <c r="O636" s="9" t="n"/>
      <c r="P636" s="9" t="n"/>
      <c r="Q636" s="9" t="n"/>
      <c r="R636" s="9" t="n"/>
      <c r="S636" s="9" t="n"/>
      <c r="T636" s="9" t="n"/>
      <c r="U636" s="9" t="n"/>
      <c r="V636" s="9" t="n"/>
      <c r="W636" s="9" t="n"/>
      <c r="X636" s="9" t="n"/>
      <c r="Y636" s="9" t="n"/>
      <c r="Z636" s="9" t="n"/>
    </row>
    <row r="637" hidden="1" ht="15.75" customHeight="1" s="44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  <c r="J637" s="9" t="n"/>
      <c r="K637" s="9" t="n"/>
      <c r="L637" s="9" t="n"/>
      <c r="M637" s="9" t="n"/>
      <c r="N637" s="9" t="n"/>
      <c r="O637" s="9" t="n"/>
      <c r="P637" s="9" t="n"/>
      <c r="Q637" s="9" t="n"/>
      <c r="R637" s="9" t="n"/>
      <c r="S637" s="9" t="n"/>
      <c r="T637" s="9" t="n"/>
      <c r="U637" s="9" t="n"/>
      <c r="V637" s="9" t="n"/>
      <c r="W637" s="9" t="n"/>
      <c r="X637" s="9" t="n"/>
      <c r="Y637" s="9" t="n"/>
      <c r="Z637" s="9" t="n"/>
    </row>
    <row r="638" hidden="1" ht="15.75" customHeight="1" s="44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  <c r="J638" s="9" t="n"/>
      <c r="K638" s="9" t="n"/>
      <c r="L638" s="9" t="n"/>
      <c r="M638" s="9" t="n"/>
      <c r="N638" s="9" t="n"/>
      <c r="O638" s="9" t="n"/>
      <c r="P638" s="9" t="n"/>
      <c r="Q638" s="9" t="n"/>
      <c r="R638" s="9" t="n"/>
      <c r="S638" s="9" t="n"/>
      <c r="T638" s="9" t="n"/>
      <c r="U638" s="9" t="n"/>
      <c r="V638" s="9" t="n"/>
      <c r="W638" s="9" t="n"/>
      <c r="X638" s="9" t="n"/>
      <c r="Y638" s="9" t="n"/>
      <c r="Z638" s="9" t="n"/>
    </row>
    <row r="639" hidden="1" ht="15.75" customHeight="1" s="44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  <c r="J639" s="9" t="n"/>
      <c r="K639" s="9" t="n"/>
      <c r="L639" s="9" t="n"/>
      <c r="M639" s="9" t="n"/>
      <c r="N639" s="9" t="n"/>
      <c r="O639" s="9" t="n"/>
      <c r="P639" s="9" t="n"/>
      <c r="Q639" s="9" t="n"/>
      <c r="R639" s="9" t="n"/>
      <c r="S639" s="9" t="n"/>
      <c r="T639" s="9" t="n"/>
      <c r="U639" s="9" t="n"/>
      <c r="V639" s="9" t="n"/>
      <c r="W639" s="9" t="n"/>
      <c r="X639" s="9" t="n"/>
      <c r="Y639" s="9" t="n"/>
      <c r="Z639" s="9" t="n"/>
    </row>
    <row r="640" hidden="1" ht="15.75" customHeight="1" s="44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  <c r="J640" s="9" t="n"/>
      <c r="K640" s="9" t="n"/>
      <c r="L640" s="9" t="n"/>
      <c r="M640" s="9" t="n"/>
      <c r="N640" s="9" t="n"/>
      <c r="O640" s="9" t="n"/>
      <c r="P640" s="9" t="n"/>
      <c r="Q640" s="9" t="n"/>
      <c r="R640" s="9" t="n"/>
      <c r="S640" s="9" t="n"/>
      <c r="T640" s="9" t="n"/>
      <c r="U640" s="9" t="n"/>
      <c r="V640" s="9" t="n"/>
      <c r="W640" s="9" t="n"/>
      <c r="X640" s="9" t="n"/>
      <c r="Y640" s="9" t="n"/>
      <c r="Z640" s="9" t="n"/>
    </row>
    <row r="641" hidden="1" ht="15.75" customHeight="1" s="44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  <c r="J641" s="9" t="n"/>
      <c r="K641" s="9" t="n"/>
      <c r="L641" s="9" t="n"/>
      <c r="M641" s="9" t="n"/>
      <c r="N641" s="9" t="n"/>
      <c r="O641" s="9" t="n"/>
      <c r="P641" s="9" t="n"/>
      <c r="Q641" s="9" t="n"/>
      <c r="R641" s="9" t="n"/>
      <c r="S641" s="9" t="n"/>
      <c r="T641" s="9" t="n"/>
      <c r="U641" s="9" t="n"/>
      <c r="V641" s="9" t="n"/>
      <c r="W641" s="9" t="n"/>
      <c r="X641" s="9" t="n"/>
      <c r="Y641" s="9" t="n"/>
      <c r="Z641" s="9" t="n"/>
    </row>
    <row r="642" hidden="1" ht="15.75" customHeight="1" s="44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  <c r="J642" s="9" t="n"/>
      <c r="K642" s="9" t="n"/>
      <c r="L642" s="9" t="n"/>
      <c r="M642" s="9" t="n"/>
      <c r="N642" s="9" t="n"/>
      <c r="O642" s="9" t="n"/>
      <c r="P642" s="9" t="n"/>
      <c r="Q642" s="9" t="n"/>
      <c r="R642" s="9" t="n"/>
      <c r="S642" s="9" t="n"/>
      <c r="T642" s="9" t="n"/>
      <c r="U642" s="9" t="n"/>
      <c r="V642" s="9" t="n"/>
      <c r="W642" s="9" t="n"/>
      <c r="X642" s="9" t="n"/>
      <c r="Y642" s="9" t="n"/>
      <c r="Z642" s="9" t="n"/>
    </row>
    <row r="643" hidden="1" ht="15.75" customHeight="1" s="44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  <c r="J643" s="9" t="n"/>
      <c r="K643" s="9" t="n"/>
      <c r="L643" s="9" t="n"/>
      <c r="M643" s="9" t="n"/>
      <c r="N643" s="9" t="n"/>
      <c r="O643" s="9" t="n"/>
      <c r="P643" s="9" t="n"/>
      <c r="Q643" s="9" t="n"/>
      <c r="R643" s="9" t="n"/>
      <c r="S643" s="9" t="n"/>
      <c r="T643" s="9" t="n"/>
      <c r="U643" s="9" t="n"/>
      <c r="V643" s="9" t="n"/>
      <c r="W643" s="9" t="n"/>
      <c r="X643" s="9" t="n"/>
      <c r="Y643" s="9" t="n"/>
      <c r="Z643" s="9" t="n"/>
    </row>
    <row r="644" hidden="1" ht="15.75" customHeight="1" s="44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  <c r="J644" s="9" t="n"/>
      <c r="K644" s="9" t="n"/>
      <c r="L644" s="9" t="n"/>
      <c r="M644" s="9" t="n"/>
      <c r="N644" s="9" t="n"/>
      <c r="O644" s="9" t="n"/>
      <c r="P644" s="9" t="n"/>
      <c r="Q644" s="9" t="n"/>
      <c r="R644" s="9" t="n"/>
      <c r="S644" s="9" t="n"/>
      <c r="T644" s="9" t="n"/>
      <c r="U644" s="9" t="n"/>
      <c r="V644" s="9" t="n"/>
      <c r="W644" s="9" t="n"/>
      <c r="X644" s="9" t="n"/>
      <c r="Y644" s="9" t="n"/>
      <c r="Z644" s="9" t="n"/>
    </row>
    <row r="645" hidden="1" ht="15.75" customHeight="1" s="44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  <c r="J645" s="9" t="n"/>
      <c r="K645" s="9" t="n"/>
      <c r="L645" s="9" t="n"/>
      <c r="M645" s="9" t="n"/>
      <c r="N645" s="9" t="n"/>
      <c r="O645" s="9" t="n"/>
      <c r="P645" s="9" t="n"/>
      <c r="Q645" s="9" t="n"/>
      <c r="R645" s="9" t="n"/>
      <c r="S645" s="9" t="n"/>
      <c r="T645" s="9" t="n"/>
      <c r="U645" s="9" t="n"/>
      <c r="V645" s="9" t="n"/>
      <c r="W645" s="9" t="n"/>
      <c r="X645" s="9" t="n"/>
      <c r="Y645" s="9" t="n"/>
      <c r="Z645" s="9" t="n"/>
    </row>
    <row r="646" hidden="1" ht="15.75" customHeight="1" s="44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  <c r="J646" s="9" t="n"/>
      <c r="K646" s="9" t="n"/>
      <c r="L646" s="9" t="n"/>
      <c r="M646" s="9" t="n"/>
      <c r="N646" s="9" t="n"/>
      <c r="O646" s="9" t="n"/>
      <c r="P646" s="9" t="n"/>
      <c r="Q646" s="9" t="n"/>
      <c r="R646" s="9" t="n"/>
      <c r="S646" s="9" t="n"/>
      <c r="T646" s="9" t="n"/>
      <c r="U646" s="9" t="n"/>
      <c r="V646" s="9" t="n"/>
      <c r="W646" s="9" t="n"/>
      <c r="X646" s="9" t="n"/>
      <c r="Y646" s="9" t="n"/>
      <c r="Z646" s="9" t="n"/>
    </row>
    <row r="647" hidden="1" ht="15.75" customHeight="1" s="44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  <c r="J647" s="9" t="n"/>
      <c r="K647" s="9" t="n"/>
      <c r="L647" s="9" t="n"/>
      <c r="M647" s="9" t="n"/>
      <c r="N647" s="9" t="n"/>
      <c r="O647" s="9" t="n"/>
      <c r="P647" s="9" t="n"/>
      <c r="Q647" s="9" t="n"/>
      <c r="R647" s="9" t="n"/>
      <c r="S647" s="9" t="n"/>
      <c r="T647" s="9" t="n"/>
      <c r="U647" s="9" t="n"/>
      <c r="V647" s="9" t="n"/>
      <c r="W647" s="9" t="n"/>
      <c r="X647" s="9" t="n"/>
      <c r="Y647" s="9" t="n"/>
      <c r="Z647" s="9" t="n"/>
    </row>
    <row r="648" hidden="1" ht="15.75" customHeight="1" s="44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  <c r="J648" s="9" t="n"/>
      <c r="K648" s="9" t="n"/>
      <c r="L648" s="9" t="n"/>
      <c r="M648" s="9" t="n"/>
      <c r="N648" s="9" t="n"/>
      <c r="O648" s="9" t="n"/>
      <c r="P648" s="9" t="n"/>
      <c r="Q648" s="9" t="n"/>
      <c r="R648" s="9" t="n"/>
      <c r="S648" s="9" t="n"/>
      <c r="T648" s="9" t="n"/>
      <c r="U648" s="9" t="n"/>
      <c r="V648" s="9" t="n"/>
      <c r="W648" s="9" t="n"/>
      <c r="X648" s="9" t="n"/>
      <c r="Y648" s="9" t="n"/>
      <c r="Z648" s="9" t="n"/>
    </row>
    <row r="649" hidden="1" ht="15.75" customHeight="1" s="44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  <c r="J649" s="9" t="n"/>
      <c r="K649" s="9" t="n"/>
      <c r="L649" s="9" t="n"/>
      <c r="M649" s="9" t="n"/>
      <c r="N649" s="9" t="n"/>
      <c r="O649" s="9" t="n"/>
      <c r="P649" s="9" t="n"/>
      <c r="Q649" s="9" t="n"/>
      <c r="R649" s="9" t="n"/>
      <c r="S649" s="9" t="n"/>
      <c r="T649" s="9" t="n"/>
      <c r="U649" s="9" t="n"/>
      <c r="V649" s="9" t="n"/>
      <c r="W649" s="9" t="n"/>
      <c r="X649" s="9" t="n"/>
      <c r="Y649" s="9" t="n"/>
      <c r="Z649" s="9" t="n"/>
    </row>
    <row r="650" hidden="1" ht="15.75" customHeight="1" s="44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  <c r="J650" s="9" t="n"/>
      <c r="K650" s="9" t="n"/>
      <c r="L650" s="9" t="n"/>
      <c r="M650" s="9" t="n"/>
      <c r="N650" s="9" t="n"/>
      <c r="O650" s="9" t="n"/>
      <c r="P650" s="9" t="n"/>
      <c r="Q650" s="9" t="n"/>
      <c r="R650" s="9" t="n"/>
      <c r="S650" s="9" t="n"/>
      <c r="T650" s="9" t="n"/>
      <c r="U650" s="9" t="n"/>
      <c r="V650" s="9" t="n"/>
      <c r="W650" s="9" t="n"/>
      <c r="X650" s="9" t="n"/>
      <c r="Y650" s="9" t="n"/>
      <c r="Z650" s="9" t="n"/>
    </row>
    <row r="651" hidden="1" ht="15.75" customHeight="1" s="44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  <c r="J651" s="9" t="n"/>
      <c r="K651" s="9" t="n"/>
      <c r="L651" s="9" t="n"/>
      <c r="M651" s="9" t="n"/>
      <c r="N651" s="9" t="n"/>
      <c r="O651" s="9" t="n"/>
      <c r="P651" s="9" t="n"/>
      <c r="Q651" s="9" t="n"/>
      <c r="R651" s="9" t="n"/>
      <c r="S651" s="9" t="n"/>
      <c r="T651" s="9" t="n"/>
      <c r="U651" s="9" t="n"/>
      <c r="V651" s="9" t="n"/>
      <c r="W651" s="9" t="n"/>
      <c r="X651" s="9" t="n"/>
      <c r="Y651" s="9" t="n"/>
      <c r="Z651" s="9" t="n"/>
    </row>
    <row r="652" hidden="1" ht="15.75" customHeight="1" s="44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  <c r="J652" s="9" t="n"/>
      <c r="K652" s="9" t="n"/>
      <c r="L652" s="9" t="n"/>
      <c r="M652" s="9" t="n"/>
      <c r="N652" s="9" t="n"/>
      <c r="O652" s="9" t="n"/>
      <c r="P652" s="9" t="n"/>
      <c r="Q652" s="9" t="n"/>
      <c r="R652" s="9" t="n"/>
      <c r="S652" s="9" t="n"/>
      <c r="T652" s="9" t="n"/>
      <c r="U652" s="9" t="n"/>
      <c r="V652" s="9" t="n"/>
      <c r="W652" s="9" t="n"/>
      <c r="X652" s="9" t="n"/>
      <c r="Y652" s="9" t="n"/>
      <c r="Z652" s="9" t="n"/>
    </row>
    <row r="653" hidden="1" ht="15.75" customHeight="1" s="44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  <c r="J653" s="9" t="n"/>
      <c r="K653" s="9" t="n"/>
      <c r="L653" s="9" t="n"/>
      <c r="M653" s="9" t="n"/>
      <c r="N653" s="9" t="n"/>
      <c r="O653" s="9" t="n"/>
      <c r="P653" s="9" t="n"/>
      <c r="Q653" s="9" t="n"/>
      <c r="R653" s="9" t="n"/>
      <c r="S653" s="9" t="n"/>
      <c r="T653" s="9" t="n"/>
      <c r="U653" s="9" t="n"/>
      <c r="V653" s="9" t="n"/>
      <c r="W653" s="9" t="n"/>
      <c r="X653" s="9" t="n"/>
      <c r="Y653" s="9" t="n"/>
      <c r="Z653" s="9" t="n"/>
    </row>
    <row r="654" hidden="1" ht="15.75" customHeight="1" s="44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  <c r="J654" s="9" t="n"/>
      <c r="K654" s="9" t="n"/>
      <c r="L654" s="9" t="n"/>
      <c r="M654" s="9" t="n"/>
      <c r="N654" s="9" t="n"/>
      <c r="O654" s="9" t="n"/>
      <c r="P654" s="9" t="n"/>
      <c r="Q654" s="9" t="n"/>
      <c r="R654" s="9" t="n"/>
      <c r="S654" s="9" t="n"/>
      <c r="T654" s="9" t="n"/>
      <c r="U654" s="9" t="n"/>
      <c r="V654" s="9" t="n"/>
      <c r="W654" s="9" t="n"/>
      <c r="X654" s="9" t="n"/>
      <c r="Y654" s="9" t="n"/>
      <c r="Z654" s="9" t="n"/>
    </row>
    <row r="655" hidden="1" ht="15.75" customHeight="1" s="44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  <c r="J655" s="9" t="n"/>
      <c r="K655" s="9" t="n"/>
      <c r="L655" s="9" t="n"/>
      <c r="M655" s="9" t="n"/>
      <c r="N655" s="9" t="n"/>
      <c r="O655" s="9" t="n"/>
      <c r="P655" s="9" t="n"/>
      <c r="Q655" s="9" t="n"/>
      <c r="R655" s="9" t="n"/>
      <c r="S655" s="9" t="n"/>
      <c r="T655" s="9" t="n"/>
      <c r="U655" s="9" t="n"/>
      <c r="V655" s="9" t="n"/>
      <c r="W655" s="9" t="n"/>
      <c r="X655" s="9" t="n"/>
      <c r="Y655" s="9" t="n"/>
      <c r="Z655" s="9" t="n"/>
    </row>
    <row r="656" hidden="1" ht="15.75" customHeight="1" s="44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  <c r="J656" s="9" t="n"/>
      <c r="K656" s="9" t="n"/>
      <c r="L656" s="9" t="n"/>
      <c r="M656" s="9" t="n"/>
      <c r="N656" s="9" t="n"/>
      <c r="O656" s="9" t="n"/>
      <c r="P656" s="9" t="n"/>
      <c r="Q656" s="9" t="n"/>
      <c r="R656" s="9" t="n"/>
      <c r="S656" s="9" t="n"/>
      <c r="T656" s="9" t="n"/>
      <c r="U656" s="9" t="n"/>
      <c r="V656" s="9" t="n"/>
      <c r="W656" s="9" t="n"/>
      <c r="X656" s="9" t="n"/>
      <c r="Y656" s="9" t="n"/>
      <c r="Z656" s="9" t="n"/>
    </row>
    <row r="657" hidden="1" ht="15.75" customHeight="1" s="44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  <c r="J657" s="9" t="n"/>
      <c r="K657" s="9" t="n"/>
      <c r="L657" s="9" t="n"/>
      <c r="M657" s="9" t="n"/>
      <c r="N657" s="9" t="n"/>
      <c r="O657" s="9" t="n"/>
      <c r="P657" s="9" t="n"/>
      <c r="Q657" s="9" t="n"/>
      <c r="R657" s="9" t="n"/>
      <c r="S657" s="9" t="n"/>
      <c r="T657" s="9" t="n"/>
      <c r="U657" s="9" t="n"/>
      <c r="V657" s="9" t="n"/>
      <c r="W657" s="9" t="n"/>
      <c r="X657" s="9" t="n"/>
      <c r="Y657" s="9" t="n"/>
      <c r="Z657" s="9" t="n"/>
    </row>
    <row r="658" hidden="1" ht="15.75" customHeight="1" s="44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  <c r="J658" s="9" t="n"/>
      <c r="K658" s="9" t="n"/>
      <c r="L658" s="9" t="n"/>
      <c r="M658" s="9" t="n"/>
      <c r="N658" s="9" t="n"/>
      <c r="O658" s="9" t="n"/>
      <c r="P658" s="9" t="n"/>
      <c r="Q658" s="9" t="n"/>
      <c r="R658" s="9" t="n"/>
      <c r="S658" s="9" t="n"/>
      <c r="T658" s="9" t="n"/>
      <c r="U658" s="9" t="n"/>
      <c r="V658" s="9" t="n"/>
      <c r="W658" s="9" t="n"/>
      <c r="X658" s="9" t="n"/>
      <c r="Y658" s="9" t="n"/>
      <c r="Z658" s="9" t="n"/>
    </row>
    <row r="659" hidden="1" ht="15.75" customHeight="1" s="44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  <c r="J659" s="9" t="n"/>
      <c r="K659" s="9" t="n"/>
      <c r="L659" s="9" t="n"/>
      <c r="M659" s="9" t="n"/>
      <c r="N659" s="9" t="n"/>
      <c r="O659" s="9" t="n"/>
      <c r="P659" s="9" t="n"/>
      <c r="Q659" s="9" t="n"/>
      <c r="R659" s="9" t="n"/>
      <c r="S659" s="9" t="n"/>
      <c r="T659" s="9" t="n"/>
      <c r="U659" s="9" t="n"/>
      <c r="V659" s="9" t="n"/>
      <c r="W659" s="9" t="n"/>
      <c r="X659" s="9" t="n"/>
      <c r="Y659" s="9" t="n"/>
      <c r="Z659" s="9" t="n"/>
    </row>
    <row r="660" hidden="1" ht="15.75" customHeight="1" s="44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  <c r="J660" s="9" t="n"/>
      <c r="K660" s="9" t="n"/>
      <c r="L660" s="9" t="n"/>
      <c r="M660" s="9" t="n"/>
      <c r="N660" s="9" t="n"/>
      <c r="O660" s="9" t="n"/>
      <c r="P660" s="9" t="n"/>
      <c r="Q660" s="9" t="n"/>
      <c r="R660" s="9" t="n"/>
      <c r="S660" s="9" t="n"/>
      <c r="T660" s="9" t="n"/>
      <c r="U660" s="9" t="n"/>
      <c r="V660" s="9" t="n"/>
      <c r="W660" s="9" t="n"/>
      <c r="X660" s="9" t="n"/>
      <c r="Y660" s="9" t="n"/>
      <c r="Z660" s="9" t="n"/>
    </row>
    <row r="661" hidden="1" ht="15.75" customHeight="1" s="44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  <c r="J661" s="9" t="n"/>
      <c r="K661" s="9" t="n"/>
      <c r="L661" s="9" t="n"/>
      <c r="M661" s="9" t="n"/>
      <c r="N661" s="9" t="n"/>
      <c r="O661" s="9" t="n"/>
      <c r="P661" s="9" t="n"/>
      <c r="Q661" s="9" t="n"/>
      <c r="R661" s="9" t="n"/>
      <c r="S661" s="9" t="n"/>
      <c r="T661" s="9" t="n"/>
      <c r="U661" s="9" t="n"/>
      <c r="V661" s="9" t="n"/>
      <c r="W661" s="9" t="n"/>
      <c r="X661" s="9" t="n"/>
      <c r="Y661" s="9" t="n"/>
      <c r="Z661" s="9" t="n"/>
    </row>
    <row r="662" hidden="1" ht="15.75" customHeight="1" s="44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  <c r="J662" s="9" t="n"/>
      <c r="K662" s="9" t="n"/>
      <c r="L662" s="9" t="n"/>
      <c r="M662" s="9" t="n"/>
      <c r="N662" s="9" t="n"/>
      <c r="O662" s="9" t="n"/>
      <c r="P662" s="9" t="n"/>
      <c r="Q662" s="9" t="n"/>
      <c r="R662" s="9" t="n"/>
      <c r="S662" s="9" t="n"/>
      <c r="T662" s="9" t="n"/>
      <c r="U662" s="9" t="n"/>
      <c r="V662" s="9" t="n"/>
      <c r="W662" s="9" t="n"/>
      <c r="X662" s="9" t="n"/>
      <c r="Y662" s="9" t="n"/>
      <c r="Z662" s="9" t="n"/>
    </row>
    <row r="663" hidden="1" ht="15.75" customHeight="1" s="44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  <c r="J663" s="9" t="n"/>
      <c r="K663" s="9" t="n"/>
      <c r="L663" s="9" t="n"/>
      <c r="M663" s="9" t="n"/>
      <c r="N663" s="9" t="n"/>
      <c r="O663" s="9" t="n"/>
      <c r="P663" s="9" t="n"/>
      <c r="Q663" s="9" t="n"/>
      <c r="R663" s="9" t="n"/>
      <c r="S663" s="9" t="n"/>
      <c r="T663" s="9" t="n"/>
      <c r="U663" s="9" t="n"/>
      <c r="V663" s="9" t="n"/>
      <c r="W663" s="9" t="n"/>
      <c r="X663" s="9" t="n"/>
      <c r="Y663" s="9" t="n"/>
      <c r="Z663" s="9" t="n"/>
    </row>
    <row r="664" hidden="1" ht="15.75" customHeight="1" s="44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  <c r="J664" s="9" t="n"/>
      <c r="K664" s="9" t="n"/>
      <c r="L664" s="9" t="n"/>
      <c r="M664" s="9" t="n"/>
      <c r="N664" s="9" t="n"/>
      <c r="O664" s="9" t="n"/>
      <c r="P664" s="9" t="n"/>
      <c r="Q664" s="9" t="n"/>
      <c r="R664" s="9" t="n"/>
      <c r="S664" s="9" t="n"/>
      <c r="T664" s="9" t="n"/>
      <c r="U664" s="9" t="n"/>
      <c r="V664" s="9" t="n"/>
      <c r="W664" s="9" t="n"/>
      <c r="X664" s="9" t="n"/>
      <c r="Y664" s="9" t="n"/>
      <c r="Z664" s="9" t="n"/>
    </row>
    <row r="665" hidden="1" ht="15.75" customHeight="1" s="44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  <c r="J665" s="9" t="n"/>
      <c r="K665" s="9" t="n"/>
      <c r="L665" s="9" t="n"/>
      <c r="M665" s="9" t="n"/>
      <c r="N665" s="9" t="n"/>
      <c r="O665" s="9" t="n"/>
      <c r="P665" s="9" t="n"/>
      <c r="Q665" s="9" t="n"/>
      <c r="R665" s="9" t="n"/>
      <c r="S665" s="9" t="n"/>
      <c r="T665" s="9" t="n"/>
      <c r="U665" s="9" t="n"/>
      <c r="V665" s="9" t="n"/>
      <c r="W665" s="9" t="n"/>
      <c r="X665" s="9" t="n"/>
      <c r="Y665" s="9" t="n"/>
      <c r="Z665" s="9" t="n"/>
    </row>
    <row r="666" hidden="1" ht="15.75" customHeight="1" s="44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  <c r="J666" s="9" t="n"/>
      <c r="K666" s="9" t="n"/>
      <c r="L666" s="9" t="n"/>
      <c r="M666" s="9" t="n"/>
      <c r="N666" s="9" t="n"/>
      <c r="O666" s="9" t="n"/>
      <c r="P666" s="9" t="n"/>
      <c r="Q666" s="9" t="n"/>
      <c r="R666" s="9" t="n"/>
      <c r="S666" s="9" t="n"/>
      <c r="T666" s="9" t="n"/>
      <c r="U666" s="9" t="n"/>
      <c r="V666" s="9" t="n"/>
      <c r="W666" s="9" t="n"/>
      <c r="X666" s="9" t="n"/>
      <c r="Y666" s="9" t="n"/>
      <c r="Z666" s="9" t="n"/>
    </row>
    <row r="667" hidden="1" ht="15.75" customHeight="1" s="44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  <c r="J667" s="9" t="n"/>
      <c r="K667" s="9" t="n"/>
      <c r="L667" s="9" t="n"/>
      <c r="M667" s="9" t="n"/>
      <c r="N667" s="9" t="n"/>
      <c r="O667" s="9" t="n"/>
      <c r="P667" s="9" t="n"/>
      <c r="Q667" s="9" t="n"/>
      <c r="R667" s="9" t="n"/>
      <c r="S667" s="9" t="n"/>
      <c r="T667" s="9" t="n"/>
      <c r="U667" s="9" t="n"/>
      <c r="V667" s="9" t="n"/>
      <c r="W667" s="9" t="n"/>
      <c r="X667" s="9" t="n"/>
      <c r="Y667" s="9" t="n"/>
      <c r="Z667" s="9" t="n"/>
    </row>
    <row r="668" hidden="1" ht="15.75" customHeight="1" s="44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  <c r="J668" s="9" t="n"/>
      <c r="K668" s="9" t="n"/>
      <c r="L668" s="9" t="n"/>
      <c r="M668" s="9" t="n"/>
      <c r="N668" s="9" t="n"/>
      <c r="O668" s="9" t="n"/>
      <c r="P668" s="9" t="n"/>
      <c r="Q668" s="9" t="n"/>
      <c r="R668" s="9" t="n"/>
      <c r="S668" s="9" t="n"/>
      <c r="T668" s="9" t="n"/>
      <c r="U668" s="9" t="n"/>
      <c r="V668" s="9" t="n"/>
      <c r="W668" s="9" t="n"/>
      <c r="X668" s="9" t="n"/>
      <c r="Y668" s="9" t="n"/>
      <c r="Z668" s="9" t="n"/>
    </row>
    <row r="669" hidden="1" ht="15.75" customHeight="1" s="44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  <c r="J669" s="9" t="n"/>
      <c r="K669" s="9" t="n"/>
      <c r="L669" s="9" t="n"/>
      <c r="M669" s="9" t="n"/>
      <c r="N669" s="9" t="n"/>
      <c r="O669" s="9" t="n"/>
      <c r="P669" s="9" t="n"/>
      <c r="Q669" s="9" t="n"/>
      <c r="R669" s="9" t="n"/>
      <c r="S669" s="9" t="n"/>
      <c r="T669" s="9" t="n"/>
      <c r="U669" s="9" t="n"/>
      <c r="V669" s="9" t="n"/>
      <c r="W669" s="9" t="n"/>
      <c r="X669" s="9" t="n"/>
      <c r="Y669" s="9" t="n"/>
      <c r="Z669" s="9" t="n"/>
    </row>
    <row r="670" hidden="1" ht="15.75" customHeight="1" s="44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  <c r="J670" s="9" t="n"/>
      <c r="K670" s="9" t="n"/>
      <c r="L670" s="9" t="n"/>
      <c r="M670" s="9" t="n"/>
      <c r="N670" s="9" t="n"/>
      <c r="O670" s="9" t="n"/>
      <c r="P670" s="9" t="n"/>
      <c r="Q670" s="9" t="n"/>
      <c r="R670" s="9" t="n"/>
      <c r="S670" s="9" t="n"/>
      <c r="T670" s="9" t="n"/>
      <c r="U670" s="9" t="n"/>
      <c r="V670" s="9" t="n"/>
      <c r="W670" s="9" t="n"/>
      <c r="X670" s="9" t="n"/>
      <c r="Y670" s="9" t="n"/>
      <c r="Z670" s="9" t="n"/>
    </row>
    <row r="671" hidden="1" ht="15.75" customHeight="1" s="44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  <c r="J671" s="9" t="n"/>
      <c r="K671" s="9" t="n"/>
      <c r="L671" s="9" t="n"/>
      <c r="M671" s="9" t="n"/>
      <c r="N671" s="9" t="n"/>
      <c r="O671" s="9" t="n"/>
      <c r="P671" s="9" t="n"/>
      <c r="Q671" s="9" t="n"/>
      <c r="R671" s="9" t="n"/>
      <c r="S671" s="9" t="n"/>
      <c r="T671" s="9" t="n"/>
      <c r="U671" s="9" t="n"/>
      <c r="V671" s="9" t="n"/>
      <c r="W671" s="9" t="n"/>
      <c r="X671" s="9" t="n"/>
      <c r="Y671" s="9" t="n"/>
      <c r="Z671" s="9" t="n"/>
    </row>
    <row r="672" hidden="1" ht="15.75" customHeight="1" s="44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  <c r="J672" s="9" t="n"/>
      <c r="K672" s="9" t="n"/>
      <c r="L672" s="9" t="n"/>
      <c r="M672" s="9" t="n"/>
      <c r="N672" s="9" t="n"/>
      <c r="O672" s="9" t="n"/>
      <c r="P672" s="9" t="n"/>
      <c r="Q672" s="9" t="n"/>
      <c r="R672" s="9" t="n"/>
      <c r="S672" s="9" t="n"/>
      <c r="T672" s="9" t="n"/>
      <c r="U672" s="9" t="n"/>
      <c r="V672" s="9" t="n"/>
      <c r="W672" s="9" t="n"/>
      <c r="X672" s="9" t="n"/>
      <c r="Y672" s="9" t="n"/>
      <c r="Z672" s="9" t="n"/>
    </row>
    <row r="673" hidden="1" ht="15.75" customHeight="1" s="44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  <c r="J673" s="9" t="n"/>
      <c r="K673" s="9" t="n"/>
      <c r="L673" s="9" t="n"/>
      <c r="M673" s="9" t="n"/>
      <c r="N673" s="9" t="n"/>
      <c r="O673" s="9" t="n"/>
      <c r="P673" s="9" t="n"/>
      <c r="Q673" s="9" t="n"/>
      <c r="R673" s="9" t="n"/>
      <c r="S673" s="9" t="n"/>
      <c r="T673" s="9" t="n"/>
      <c r="U673" s="9" t="n"/>
      <c r="V673" s="9" t="n"/>
      <c r="W673" s="9" t="n"/>
      <c r="X673" s="9" t="n"/>
      <c r="Y673" s="9" t="n"/>
      <c r="Z673" s="9" t="n"/>
    </row>
    <row r="674" hidden="1" ht="15.75" customHeight="1" s="44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  <c r="J674" s="9" t="n"/>
      <c r="K674" s="9" t="n"/>
      <c r="L674" s="9" t="n"/>
      <c r="M674" s="9" t="n"/>
      <c r="N674" s="9" t="n"/>
      <c r="O674" s="9" t="n"/>
      <c r="P674" s="9" t="n"/>
      <c r="Q674" s="9" t="n"/>
      <c r="R674" s="9" t="n"/>
      <c r="S674" s="9" t="n"/>
      <c r="T674" s="9" t="n"/>
      <c r="U674" s="9" t="n"/>
      <c r="V674" s="9" t="n"/>
      <c r="W674" s="9" t="n"/>
      <c r="X674" s="9" t="n"/>
      <c r="Y674" s="9" t="n"/>
      <c r="Z674" s="9" t="n"/>
    </row>
    <row r="675" hidden="1" ht="15.75" customHeight="1" s="44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  <c r="J675" s="9" t="n"/>
      <c r="K675" s="9" t="n"/>
      <c r="L675" s="9" t="n"/>
      <c r="M675" s="9" t="n"/>
      <c r="N675" s="9" t="n"/>
      <c r="O675" s="9" t="n"/>
      <c r="P675" s="9" t="n"/>
      <c r="Q675" s="9" t="n"/>
      <c r="R675" s="9" t="n"/>
      <c r="S675" s="9" t="n"/>
      <c r="T675" s="9" t="n"/>
      <c r="U675" s="9" t="n"/>
      <c r="V675" s="9" t="n"/>
      <c r="W675" s="9" t="n"/>
      <c r="X675" s="9" t="n"/>
      <c r="Y675" s="9" t="n"/>
      <c r="Z675" s="9" t="n"/>
    </row>
    <row r="676" hidden="1" ht="15.75" customHeight="1" s="44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  <c r="J676" s="9" t="n"/>
      <c r="K676" s="9" t="n"/>
      <c r="L676" s="9" t="n"/>
      <c r="M676" s="9" t="n"/>
      <c r="N676" s="9" t="n"/>
      <c r="O676" s="9" t="n"/>
      <c r="P676" s="9" t="n"/>
      <c r="Q676" s="9" t="n"/>
      <c r="R676" s="9" t="n"/>
      <c r="S676" s="9" t="n"/>
      <c r="T676" s="9" t="n"/>
      <c r="U676" s="9" t="n"/>
      <c r="V676" s="9" t="n"/>
      <c r="W676" s="9" t="n"/>
      <c r="X676" s="9" t="n"/>
      <c r="Y676" s="9" t="n"/>
      <c r="Z676" s="9" t="n"/>
    </row>
    <row r="677" hidden="1" ht="15.75" customHeight="1" s="44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  <c r="J677" s="9" t="n"/>
      <c r="K677" s="9" t="n"/>
      <c r="L677" s="9" t="n"/>
      <c r="M677" s="9" t="n"/>
      <c r="N677" s="9" t="n"/>
      <c r="O677" s="9" t="n"/>
      <c r="P677" s="9" t="n"/>
      <c r="Q677" s="9" t="n"/>
      <c r="R677" s="9" t="n"/>
      <c r="S677" s="9" t="n"/>
      <c r="T677" s="9" t="n"/>
      <c r="U677" s="9" t="n"/>
      <c r="V677" s="9" t="n"/>
      <c r="W677" s="9" t="n"/>
      <c r="X677" s="9" t="n"/>
      <c r="Y677" s="9" t="n"/>
      <c r="Z677" s="9" t="n"/>
    </row>
    <row r="678" hidden="1" ht="15.75" customHeight="1" s="44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  <c r="J678" s="9" t="n"/>
      <c r="K678" s="9" t="n"/>
      <c r="L678" s="9" t="n"/>
      <c r="M678" s="9" t="n"/>
      <c r="N678" s="9" t="n"/>
      <c r="O678" s="9" t="n"/>
      <c r="P678" s="9" t="n"/>
      <c r="Q678" s="9" t="n"/>
      <c r="R678" s="9" t="n"/>
      <c r="S678" s="9" t="n"/>
      <c r="T678" s="9" t="n"/>
      <c r="U678" s="9" t="n"/>
      <c r="V678" s="9" t="n"/>
      <c r="W678" s="9" t="n"/>
      <c r="X678" s="9" t="n"/>
      <c r="Y678" s="9" t="n"/>
      <c r="Z678" s="9" t="n"/>
    </row>
    <row r="679" hidden="1" ht="15.75" customHeight="1" s="44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  <c r="J679" s="9" t="n"/>
      <c r="K679" s="9" t="n"/>
      <c r="L679" s="9" t="n"/>
      <c r="M679" s="9" t="n"/>
      <c r="N679" s="9" t="n"/>
      <c r="O679" s="9" t="n"/>
      <c r="P679" s="9" t="n"/>
      <c r="Q679" s="9" t="n"/>
      <c r="R679" s="9" t="n"/>
      <c r="S679" s="9" t="n"/>
      <c r="T679" s="9" t="n"/>
      <c r="U679" s="9" t="n"/>
      <c r="V679" s="9" t="n"/>
      <c r="W679" s="9" t="n"/>
      <c r="X679" s="9" t="n"/>
      <c r="Y679" s="9" t="n"/>
      <c r="Z679" s="9" t="n"/>
    </row>
    <row r="680" hidden="1" ht="15.75" customHeight="1" s="44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  <c r="J680" s="9" t="n"/>
      <c r="K680" s="9" t="n"/>
      <c r="L680" s="9" t="n"/>
      <c r="M680" s="9" t="n"/>
      <c r="N680" s="9" t="n"/>
      <c r="O680" s="9" t="n"/>
      <c r="P680" s="9" t="n"/>
      <c r="Q680" s="9" t="n"/>
      <c r="R680" s="9" t="n"/>
      <c r="S680" s="9" t="n"/>
      <c r="T680" s="9" t="n"/>
      <c r="U680" s="9" t="n"/>
      <c r="V680" s="9" t="n"/>
      <c r="W680" s="9" t="n"/>
      <c r="X680" s="9" t="n"/>
      <c r="Y680" s="9" t="n"/>
      <c r="Z680" s="9" t="n"/>
    </row>
    <row r="681" hidden="1" ht="15.75" customHeight="1" s="44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  <c r="J681" s="9" t="n"/>
      <c r="K681" s="9" t="n"/>
      <c r="L681" s="9" t="n"/>
      <c r="M681" s="9" t="n"/>
      <c r="N681" s="9" t="n"/>
      <c r="O681" s="9" t="n"/>
      <c r="P681" s="9" t="n"/>
      <c r="Q681" s="9" t="n"/>
      <c r="R681" s="9" t="n"/>
      <c r="S681" s="9" t="n"/>
      <c r="T681" s="9" t="n"/>
      <c r="U681" s="9" t="n"/>
      <c r="V681" s="9" t="n"/>
      <c r="W681" s="9" t="n"/>
      <c r="X681" s="9" t="n"/>
      <c r="Y681" s="9" t="n"/>
      <c r="Z681" s="9" t="n"/>
    </row>
    <row r="682" hidden="1" ht="15.75" customHeight="1" s="44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  <c r="J682" s="9" t="n"/>
      <c r="K682" s="9" t="n"/>
      <c r="L682" s="9" t="n"/>
      <c r="M682" s="9" t="n"/>
      <c r="N682" s="9" t="n"/>
      <c r="O682" s="9" t="n"/>
      <c r="P682" s="9" t="n"/>
      <c r="Q682" s="9" t="n"/>
      <c r="R682" s="9" t="n"/>
      <c r="S682" s="9" t="n"/>
      <c r="T682" s="9" t="n"/>
      <c r="U682" s="9" t="n"/>
      <c r="V682" s="9" t="n"/>
      <c r="W682" s="9" t="n"/>
      <c r="X682" s="9" t="n"/>
      <c r="Y682" s="9" t="n"/>
      <c r="Z682" s="9" t="n"/>
    </row>
    <row r="683" hidden="1" ht="15.75" customHeight="1" s="44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  <c r="J683" s="9" t="n"/>
      <c r="K683" s="9" t="n"/>
      <c r="L683" s="9" t="n"/>
      <c r="M683" s="9" t="n"/>
      <c r="N683" s="9" t="n"/>
      <c r="O683" s="9" t="n"/>
      <c r="P683" s="9" t="n"/>
      <c r="Q683" s="9" t="n"/>
      <c r="R683" s="9" t="n"/>
      <c r="S683" s="9" t="n"/>
      <c r="T683" s="9" t="n"/>
      <c r="U683" s="9" t="n"/>
      <c r="V683" s="9" t="n"/>
      <c r="W683" s="9" t="n"/>
      <c r="X683" s="9" t="n"/>
      <c r="Y683" s="9" t="n"/>
      <c r="Z683" s="9" t="n"/>
    </row>
    <row r="684" hidden="1" ht="15.75" customHeight="1" s="44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  <c r="J684" s="9" t="n"/>
      <c r="K684" s="9" t="n"/>
      <c r="L684" s="9" t="n"/>
      <c r="M684" s="9" t="n"/>
      <c r="N684" s="9" t="n"/>
      <c r="O684" s="9" t="n"/>
      <c r="P684" s="9" t="n"/>
      <c r="Q684" s="9" t="n"/>
      <c r="R684" s="9" t="n"/>
      <c r="S684" s="9" t="n"/>
      <c r="T684" s="9" t="n"/>
      <c r="U684" s="9" t="n"/>
      <c r="V684" s="9" t="n"/>
      <c r="W684" s="9" t="n"/>
      <c r="X684" s="9" t="n"/>
      <c r="Y684" s="9" t="n"/>
      <c r="Z684" s="9" t="n"/>
    </row>
    <row r="685" hidden="1" ht="15.75" customHeight="1" s="44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  <c r="J685" s="9" t="n"/>
      <c r="K685" s="9" t="n"/>
      <c r="L685" s="9" t="n"/>
      <c r="M685" s="9" t="n"/>
      <c r="N685" s="9" t="n"/>
      <c r="O685" s="9" t="n"/>
      <c r="P685" s="9" t="n"/>
      <c r="Q685" s="9" t="n"/>
      <c r="R685" s="9" t="n"/>
      <c r="S685" s="9" t="n"/>
      <c r="T685" s="9" t="n"/>
      <c r="U685" s="9" t="n"/>
      <c r="V685" s="9" t="n"/>
      <c r="W685" s="9" t="n"/>
      <c r="X685" s="9" t="n"/>
      <c r="Y685" s="9" t="n"/>
      <c r="Z685" s="9" t="n"/>
    </row>
    <row r="686" hidden="1" ht="15.75" customHeight="1" s="44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  <c r="J686" s="9" t="n"/>
      <c r="K686" s="9" t="n"/>
      <c r="L686" s="9" t="n"/>
      <c r="M686" s="9" t="n"/>
      <c r="N686" s="9" t="n"/>
      <c r="O686" s="9" t="n"/>
      <c r="P686" s="9" t="n"/>
      <c r="Q686" s="9" t="n"/>
      <c r="R686" s="9" t="n"/>
      <c r="S686" s="9" t="n"/>
      <c r="T686" s="9" t="n"/>
      <c r="U686" s="9" t="n"/>
      <c r="V686" s="9" t="n"/>
      <c r="W686" s="9" t="n"/>
      <c r="X686" s="9" t="n"/>
      <c r="Y686" s="9" t="n"/>
      <c r="Z686" s="9" t="n"/>
    </row>
    <row r="687" hidden="1" ht="15.75" customHeight="1" s="44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  <c r="J687" s="9" t="n"/>
      <c r="K687" s="9" t="n"/>
      <c r="L687" s="9" t="n"/>
      <c r="M687" s="9" t="n"/>
      <c r="N687" s="9" t="n"/>
      <c r="O687" s="9" t="n"/>
      <c r="P687" s="9" t="n"/>
      <c r="Q687" s="9" t="n"/>
      <c r="R687" s="9" t="n"/>
      <c r="S687" s="9" t="n"/>
      <c r="T687" s="9" t="n"/>
      <c r="U687" s="9" t="n"/>
      <c r="V687" s="9" t="n"/>
      <c r="W687" s="9" t="n"/>
      <c r="X687" s="9" t="n"/>
      <c r="Y687" s="9" t="n"/>
      <c r="Z687" s="9" t="n"/>
    </row>
    <row r="688" hidden="1" ht="15.75" customHeight="1" s="44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  <c r="J688" s="9" t="n"/>
      <c r="K688" s="9" t="n"/>
      <c r="L688" s="9" t="n"/>
      <c r="M688" s="9" t="n"/>
      <c r="N688" s="9" t="n"/>
      <c r="O688" s="9" t="n"/>
      <c r="P688" s="9" t="n"/>
      <c r="Q688" s="9" t="n"/>
      <c r="R688" s="9" t="n"/>
      <c r="S688" s="9" t="n"/>
      <c r="T688" s="9" t="n"/>
      <c r="U688" s="9" t="n"/>
      <c r="V688" s="9" t="n"/>
      <c r="W688" s="9" t="n"/>
      <c r="X688" s="9" t="n"/>
      <c r="Y688" s="9" t="n"/>
      <c r="Z688" s="9" t="n"/>
    </row>
    <row r="689" hidden="1" ht="15.75" customHeight="1" s="44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  <c r="J689" s="9" t="n"/>
      <c r="K689" s="9" t="n"/>
      <c r="L689" s="9" t="n"/>
      <c r="M689" s="9" t="n"/>
      <c r="N689" s="9" t="n"/>
      <c r="O689" s="9" t="n"/>
      <c r="P689" s="9" t="n"/>
      <c r="Q689" s="9" t="n"/>
      <c r="R689" s="9" t="n"/>
      <c r="S689" s="9" t="n"/>
      <c r="T689" s="9" t="n"/>
      <c r="U689" s="9" t="n"/>
      <c r="V689" s="9" t="n"/>
      <c r="W689" s="9" t="n"/>
      <c r="X689" s="9" t="n"/>
      <c r="Y689" s="9" t="n"/>
      <c r="Z689" s="9" t="n"/>
    </row>
    <row r="690" hidden="1" ht="15.75" customHeight="1" s="44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  <c r="J690" s="9" t="n"/>
      <c r="K690" s="9" t="n"/>
      <c r="L690" s="9" t="n"/>
      <c r="M690" s="9" t="n"/>
      <c r="N690" s="9" t="n"/>
      <c r="O690" s="9" t="n"/>
      <c r="P690" s="9" t="n"/>
      <c r="Q690" s="9" t="n"/>
      <c r="R690" s="9" t="n"/>
      <c r="S690" s="9" t="n"/>
      <c r="T690" s="9" t="n"/>
      <c r="U690" s="9" t="n"/>
      <c r="V690" s="9" t="n"/>
      <c r="W690" s="9" t="n"/>
      <c r="X690" s="9" t="n"/>
      <c r="Y690" s="9" t="n"/>
      <c r="Z690" s="9" t="n"/>
    </row>
    <row r="691" hidden="1" ht="15.75" customHeight="1" s="44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  <c r="J691" s="9" t="n"/>
      <c r="K691" s="9" t="n"/>
      <c r="L691" s="9" t="n"/>
      <c r="M691" s="9" t="n"/>
      <c r="N691" s="9" t="n"/>
      <c r="O691" s="9" t="n"/>
      <c r="P691" s="9" t="n"/>
      <c r="Q691" s="9" t="n"/>
      <c r="R691" s="9" t="n"/>
      <c r="S691" s="9" t="n"/>
      <c r="T691" s="9" t="n"/>
      <c r="U691" s="9" t="n"/>
      <c r="V691" s="9" t="n"/>
      <c r="W691" s="9" t="n"/>
      <c r="X691" s="9" t="n"/>
      <c r="Y691" s="9" t="n"/>
      <c r="Z691" s="9" t="n"/>
    </row>
    <row r="692" hidden="1" ht="15.75" customHeight="1" s="44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  <c r="J692" s="9" t="n"/>
      <c r="K692" s="9" t="n"/>
      <c r="L692" s="9" t="n"/>
      <c r="M692" s="9" t="n"/>
      <c r="N692" s="9" t="n"/>
      <c r="O692" s="9" t="n"/>
      <c r="P692" s="9" t="n"/>
      <c r="Q692" s="9" t="n"/>
      <c r="R692" s="9" t="n"/>
      <c r="S692" s="9" t="n"/>
      <c r="T692" s="9" t="n"/>
      <c r="U692" s="9" t="n"/>
      <c r="V692" s="9" t="n"/>
      <c r="W692" s="9" t="n"/>
      <c r="X692" s="9" t="n"/>
      <c r="Y692" s="9" t="n"/>
      <c r="Z692" s="9" t="n"/>
    </row>
    <row r="693" hidden="1" ht="15.75" customHeight="1" s="44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  <c r="J693" s="9" t="n"/>
      <c r="K693" s="9" t="n"/>
      <c r="L693" s="9" t="n"/>
      <c r="M693" s="9" t="n"/>
      <c r="N693" s="9" t="n"/>
      <c r="O693" s="9" t="n"/>
      <c r="P693" s="9" t="n"/>
      <c r="Q693" s="9" t="n"/>
      <c r="R693" s="9" t="n"/>
      <c r="S693" s="9" t="n"/>
      <c r="T693" s="9" t="n"/>
      <c r="U693" s="9" t="n"/>
      <c r="V693" s="9" t="n"/>
      <c r="W693" s="9" t="n"/>
      <c r="X693" s="9" t="n"/>
      <c r="Y693" s="9" t="n"/>
      <c r="Z693" s="9" t="n"/>
    </row>
    <row r="694" hidden="1" ht="15.75" customHeight="1" s="44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  <c r="J694" s="9" t="n"/>
      <c r="K694" s="9" t="n"/>
      <c r="L694" s="9" t="n"/>
      <c r="M694" s="9" t="n"/>
      <c r="N694" s="9" t="n"/>
      <c r="O694" s="9" t="n"/>
      <c r="P694" s="9" t="n"/>
      <c r="Q694" s="9" t="n"/>
      <c r="R694" s="9" t="n"/>
      <c r="S694" s="9" t="n"/>
      <c r="T694" s="9" t="n"/>
      <c r="U694" s="9" t="n"/>
      <c r="V694" s="9" t="n"/>
      <c r="W694" s="9" t="n"/>
      <c r="X694" s="9" t="n"/>
      <c r="Y694" s="9" t="n"/>
      <c r="Z694" s="9" t="n"/>
    </row>
    <row r="695" hidden="1" ht="15.75" customHeight="1" s="44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  <c r="J695" s="9" t="n"/>
      <c r="K695" s="9" t="n"/>
      <c r="L695" s="9" t="n"/>
      <c r="M695" s="9" t="n"/>
      <c r="N695" s="9" t="n"/>
      <c r="O695" s="9" t="n"/>
      <c r="P695" s="9" t="n"/>
      <c r="Q695" s="9" t="n"/>
      <c r="R695" s="9" t="n"/>
      <c r="S695" s="9" t="n"/>
      <c r="T695" s="9" t="n"/>
      <c r="U695" s="9" t="n"/>
      <c r="V695" s="9" t="n"/>
      <c r="W695" s="9" t="n"/>
      <c r="X695" s="9" t="n"/>
      <c r="Y695" s="9" t="n"/>
      <c r="Z695" s="9" t="n"/>
    </row>
    <row r="696" hidden="1" ht="15.75" customHeight="1" s="44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  <c r="J696" s="9" t="n"/>
      <c r="K696" s="9" t="n"/>
      <c r="L696" s="9" t="n"/>
      <c r="M696" s="9" t="n"/>
      <c r="N696" s="9" t="n"/>
      <c r="O696" s="9" t="n"/>
      <c r="P696" s="9" t="n"/>
      <c r="Q696" s="9" t="n"/>
      <c r="R696" s="9" t="n"/>
      <c r="S696" s="9" t="n"/>
      <c r="T696" s="9" t="n"/>
      <c r="U696" s="9" t="n"/>
      <c r="V696" s="9" t="n"/>
      <c r="W696" s="9" t="n"/>
      <c r="X696" s="9" t="n"/>
      <c r="Y696" s="9" t="n"/>
      <c r="Z696" s="9" t="n"/>
    </row>
    <row r="697" hidden="1" ht="15.75" customHeight="1" s="44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  <c r="J697" s="9" t="n"/>
      <c r="K697" s="9" t="n"/>
      <c r="L697" s="9" t="n"/>
      <c r="M697" s="9" t="n"/>
      <c r="N697" s="9" t="n"/>
      <c r="O697" s="9" t="n"/>
      <c r="P697" s="9" t="n"/>
      <c r="Q697" s="9" t="n"/>
      <c r="R697" s="9" t="n"/>
      <c r="S697" s="9" t="n"/>
      <c r="T697" s="9" t="n"/>
      <c r="U697" s="9" t="n"/>
      <c r="V697" s="9" t="n"/>
      <c r="W697" s="9" t="n"/>
      <c r="X697" s="9" t="n"/>
      <c r="Y697" s="9" t="n"/>
      <c r="Z697" s="9" t="n"/>
    </row>
    <row r="698" hidden="1" ht="15.75" customHeight="1" s="44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  <c r="J698" s="9" t="n"/>
      <c r="K698" s="9" t="n"/>
      <c r="L698" s="9" t="n"/>
      <c r="M698" s="9" t="n"/>
      <c r="N698" s="9" t="n"/>
      <c r="O698" s="9" t="n"/>
      <c r="P698" s="9" t="n"/>
      <c r="Q698" s="9" t="n"/>
      <c r="R698" s="9" t="n"/>
      <c r="S698" s="9" t="n"/>
      <c r="T698" s="9" t="n"/>
      <c r="U698" s="9" t="n"/>
      <c r="V698" s="9" t="n"/>
      <c r="W698" s="9" t="n"/>
      <c r="X698" s="9" t="n"/>
      <c r="Y698" s="9" t="n"/>
      <c r="Z698" s="9" t="n"/>
    </row>
    <row r="699" hidden="1" ht="15.75" customHeight="1" s="44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  <c r="J699" s="9" t="n"/>
      <c r="K699" s="9" t="n"/>
      <c r="L699" s="9" t="n"/>
      <c r="M699" s="9" t="n"/>
      <c r="N699" s="9" t="n"/>
      <c r="O699" s="9" t="n"/>
      <c r="P699" s="9" t="n"/>
      <c r="Q699" s="9" t="n"/>
      <c r="R699" s="9" t="n"/>
      <c r="S699" s="9" t="n"/>
      <c r="T699" s="9" t="n"/>
      <c r="U699" s="9" t="n"/>
      <c r="V699" s="9" t="n"/>
      <c r="W699" s="9" t="n"/>
      <c r="X699" s="9" t="n"/>
      <c r="Y699" s="9" t="n"/>
      <c r="Z699" s="9" t="n"/>
    </row>
    <row r="700" hidden="1" ht="15.75" customHeight="1" s="44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  <c r="J700" s="9" t="n"/>
      <c r="K700" s="9" t="n"/>
      <c r="L700" s="9" t="n"/>
      <c r="M700" s="9" t="n"/>
      <c r="N700" s="9" t="n"/>
      <c r="O700" s="9" t="n"/>
      <c r="P700" s="9" t="n"/>
      <c r="Q700" s="9" t="n"/>
      <c r="R700" s="9" t="n"/>
      <c r="S700" s="9" t="n"/>
      <c r="T700" s="9" t="n"/>
      <c r="U700" s="9" t="n"/>
      <c r="V700" s="9" t="n"/>
      <c r="W700" s="9" t="n"/>
      <c r="X700" s="9" t="n"/>
      <c r="Y700" s="9" t="n"/>
      <c r="Z700" s="9" t="n"/>
    </row>
    <row r="701" hidden="1" ht="15.75" customHeight="1" s="44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  <c r="J701" s="9" t="n"/>
      <c r="K701" s="9" t="n"/>
      <c r="L701" s="9" t="n"/>
      <c r="M701" s="9" t="n"/>
      <c r="N701" s="9" t="n"/>
      <c r="O701" s="9" t="n"/>
      <c r="P701" s="9" t="n"/>
      <c r="Q701" s="9" t="n"/>
      <c r="R701" s="9" t="n"/>
      <c r="S701" s="9" t="n"/>
      <c r="T701" s="9" t="n"/>
      <c r="U701" s="9" t="n"/>
      <c r="V701" s="9" t="n"/>
      <c r="W701" s="9" t="n"/>
      <c r="X701" s="9" t="n"/>
      <c r="Y701" s="9" t="n"/>
      <c r="Z701" s="9" t="n"/>
    </row>
    <row r="702" hidden="1" ht="15.75" customHeight="1" s="44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  <c r="J702" s="9" t="n"/>
      <c r="K702" s="9" t="n"/>
      <c r="L702" s="9" t="n"/>
      <c r="M702" s="9" t="n"/>
      <c r="N702" s="9" t="n"/>
      <c r="O702" s="9" t="n"/>
      <c r="P702" s="9" t="n"/>
      <c r="Q702" s="9" t="n"/>
      <c r="R702" s="9" t="n"/>
      <c r="S702" s="9" t="n"/>
      <c r="T702" s="9" t="n"/>
      <c r="U702" s="9" t="n"/>
      <c r="V702" s="9" t="n"/>
      <c r="W702" s="9" t="n"/>
      <c r="X702" s="9" t="n"/>
      <c r="Y702" s="9" t="n"/>
      <c r="Z702" s="9" t="n"/>
    </row>
    <row r="703" hidden="1" ht="15.75" customHeight="1" s="44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  <c r="J703" s="9" t="n"/>
      <c r="K703" s="9" t="n"/>
      <c r="L703" s="9" t="n"/>
      <c r="M703" s="9" t="n"/>
      <c r="N703" s="9" t="n"/>
      <c r="O703" s="9" t="n"/>
      <c r="P703" s="9" t="n"/>
      <c r="Q703" s="9" t="n"/>
      <c r="R703" s="9" t="n"/>
      <c r="S703" s="9" t="n"/>
      <c r="T703" s="9" t="n"/>
      <c r="U703" s="9" t="n"/>
      <c r="V703" s="9" t="n"/>
      <c r="W703" s="9" t="n"/>
      <c r="X703" s="9" t="n"/>
      <c r="Y703" s="9" t="n"/>
      <c r="Z703" s="9" t="n"/>
    </row>
    <row r="704" hidden="1" ht="15.75" customHeight="1" s="44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  <c r="J704" s="9" t="n"/>
      <c r="K704" s="9" t="n"/>
      <c r="L704" s="9" t="n"/>
      <c r="M704" s="9" t="n"/>
      <c r="N704" s="9" t="n"/>
      <c r="O704" s="9" t="n"/>
      <c r="P704" s="9" t="n"/>
      <c r="Q704" s="9" t="n"/>
      <c r="R704" s="9" t="n"/>
      <c r="S704" s="9" t="n"/>
      <c r="T704" s="9" t="n"/>
      <c r="U704" s="9" t="n"/>
      <c r="V704" s="9" t="n"/>
      <c r="W704" s="9" t="n"/>
      <c r="X704" s="9" t="n"/>
      <c r="Y704" s="9" t="n"/>
      <c r="Z704" s="9" t="n"/>
    </row>
    <row r="705" hidden="1" ht="15.75" customHeight="1" s="44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  <c r="J705" s="9" t="n"/>
      <c r="K705" s="9" t="n"/>
      <c r="L705" s="9" t="n"/>
      <c r="M705" s="9" t="n"/>
      <c r="N705" s="9" t="n"/>
      <c r="O705" s="9" t="n"/>
      <c r="P705" s="9" t="n"/>
      <c r="Q705" s="9" t="n"/>
      <c r="R705" s="9" t="n"/>
      <c r="S705" s="9" t="n"/>
      <c r="T705" s="9" t="n"/>
      <c r="U705" s="9" t="n"/>
      <c r="V705" s="9" t="n"/>
      <c r="W705" s="9" t="n"/>
      <c r="X705" s="9" t="n"/>
      <c r="Y705" s="9" t="n"/>
      <c r="Z705" s="9" t="n"/>
    </row>
    <row r="706" hidden="1" ht="15.75" customHeight="1" s="44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  <c r="J706" s="9" t="n"/>
      <c r="K706" s="9" t="n"/>
      <c r="L706" s="9" t="n"/>
      <c r="M706" s="9" t="n"/>
      <c r="N706" s="9" t="n"/>
      <c r="O706" s="9" t="n"/>
      <c r="P706" s="9" t="n"/>
      <c r="Q706" s="9" t="n"/>
      <c r="R706" s="9" t="n"/>
      <c r="S706" s="9" t="n"/>
      <c r="T706" s="9" t="n"/>
      <c r="U706" s="9" t="n"/>
      <c r="V706" s="9" t="n"/>
      <c r="W706" s="9" t="n"/>
      <c r="X706" s="9" t="n"/>
      <c r="Y706" s="9" t="n"/>
      <c r="Z706" s="9" t="n"/>
    </row>
    <row r="707" hidden="1" ht="15.75" customHeight="1" s="44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  <c r="J707" s="9" t="n"/>
      <c r="K707" s="9" t="n"/>
      <c r="L707" s="9" t="n"/>
      <c r="M707" s="9" t="n"/>
      <c r="N707" s="9" t="n"/>
      <c r="O707" s="9" t="n"/>
      <c r="P707" s="9" t="n"/>
      <c r="Q707" s="9" t="n"/>
      <c r="R707" s="9" t="n"/>
      <c r="S707" s="9" t="n"/>
      <c r="T707" s="9" t="n"/>
      <c r="U707" s="9" t="n"/>
      <c r="V707" s="9" t="n"/>
      <c r="W707" s="9" t="n"/>
      <c r="X707" s="9" t="n"/>
      <c r="Y707" s="9" t="n"/>
      <c r="Z707" s="9" t="n"/>
    </row>
    <row r="708" hidden="1" ht="15.75" customHeight="1" s="44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  <c r="J708" s="9" t="n"/>
      <c r="K708" s="9" t="n"/>
      <c r="L708" s="9" t="n"/>
      <c r="M708" s="9" t="n"/>
      <c r="N708" s="9" t="n"/>
      <c r="O708" s="9" t="n"/>
      <c r="P708" s="9" t="n"/>
      <c r="Q708" s="9" t="n"/>
      <c r="R708" s="9" t="n"/>
      <c r="S708" s="9" t="n"/>
      <c r="T708" s="9" t="n"/>
      <c r="U708" s="9" t="n"/>
      <c r="V708" s="9" t="n"/>
      <c r="W708" s="9" t="n"/>
      <c r="X708" s="9" t="n"/>
      <c r="Y708" s="9" t="n"/>
      <c r="Z708" s="9" t="n"/>
    </row>
    <row r="709" hidden="1" ht="15.75" customHeight="1" s="44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  <c r="J709" s="9" t="n"/>
      <c r="K709" s="9" t="n"/>
      <c r="L709" s="9" t="n"/>
      <c r="M709" s="9" t="n"/>
      <c r="N709" s="9" t="n"/>
      <c r="O709" s="9" t="n"/>
      <c r="P709" s="9" t="n"/>
      <c r="Q709" s="9" t="n"/>
      <c r="R709" s="9" t="n"/>
      <c r="S709" s="9" t="n"/>
      <c r="T709" s="9" t="n"/>
      <c r="U709" s="9" t="n"/>
      <c r="V709" s="9" t="n"/>
      <c r="W709" s="9" t="n"/>
      <c r="X709" s="9" t="n"/>
      <c r="Y709" s="9" t="n"/>
      <c r="Z709" s="9" t="n"/>
    </row>
    <row r="710" hidden="1" ht="15.75" customHeight="1" s="44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  <c r="J710" s="9" t="n"/>
      <c r="K710" s="9" t="n"/>
      <c r="L710" s="9" t="n"/>
      <c r="M710" s="9" t="n"/>
      <c r="N710" s="9" t="n"/>
      <c r="O710" s="9" t="n"/>
      <c r="P710" s="9" t="n"/>
      <c r="Q710" s="9" t="n"/>
      <c r="R710" s="9" t="n"/>
      <c r="S710" s="9" t="n"/>
      <c r="T710" s="9" t="n"/>
      <c r="U710" s="9" t="n"/>
      <c r="V710" s="9" t="n"/>
      <c r="W710" s="9" t="n"/>
      <c r="X710" s="9" t="n"/>
      <c r="Y710" s="9" t="n"/>
      <c r="Z710" s="9" t="n"/>
    </row>
    <row r="711" hidden="1" ht="15.75" customHeight="1" s="44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  <c r="J711" s="9" t="n"/>
      <c r="K711" s="9" t="n"/>
      <c r="L711" s="9" t="n"/>
      <c r="M711" s="9" t="n"/>
      <c r="N711" s="9" t="n"/>
      <c r="O711" s="9" t="n"/>
      <c r="P711" s="9" t="n"/>
      <c r="Q711" s="9" t="n"/>
      <c r="R711" s="9" t="n"/>
      <c r="S711" s="9" t="n"/>
      <c r="T711" s="9" t="n"/>
      <c r="U711" s="9" t="n"/>
      <c r="V711" s="9" t="n"/>
      <c r="W711" s="9" t="n"/>
      <c r="X711" s="9" t="n"/>
      <c r="Y711" s="9" t="n"/>
      <c r="Z711" s="9" t="n"/>
    </row>
    <row r="712" hidden="1" ht="15.75" customHeight="1" s="44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  <c r="J712" s="9" t="n"/>
      <c r="K712" s="9" t="n"/>
      <c r="L712" s="9" t="n"/>
      <c r="M712" s="9" t="n"/>
      <c r="N712" s="9" t="n"/>
      <c r="O712" s="9" t="n"/>
      <c r="P712" s="9" t="n"/>
      <c r="Q712" s="9" t="n"/>
      <c r="R712" s="9" t="n"/>
      <c r="S712" s="9" t="n"/>
      <c r="T712" s="9" t="n"/>
      <c r="U712" s="9" t="n"/>
      <c r="V712" s="9" t="n"/>
      <c r="W712" s="9" t="n"/>
      <c r="X712" s="9" t="n"/>
      <c r="Y712" s="9" t="n"/>
      <c r="Z712" s="9" t="n"/>
    </row>
    <row r="713" hidden="1" ht="15.75" customHeight="1" s="44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  <c r="J713" s="9" t="n"/>
      <c r="K713" s="9" t="n"/>
      <c r="L713" s="9" t="n"/>
      <c r="M713" s="9" t="n"/>
      <c r="N713" s="9" t="n"/>
      <c r="O713" s="9" t="n"/>
      <c r="P713" s="9" t="n"/>
      <c r="Q713" s="9" t="n"/>
      <c r="R713" s="9" t="n"/>
      <c r="S713" s="9" t="n"/>
      <c r="T713" s="9" t="n"/>
      <c r="U713" s="9" t="n"/>
      <c r="V713" s="9" t="n"/>
      <c r="W713" s="9" t="n"/>
      <c r="X713" s="9" t="n"/>
      <c r="Y713" s="9" t="n"/>
      <c r="Z713" s="9" t="n"/>
    </row>
    <row r="714" hidden="1" ht="15.75" customHeight="1" s="44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  <c r="J714" s="9" t="n"/>
      <c r="K714" s="9" t="n"/>
      <c r="L714" s="9" t="n"/>
      <c r="M714" s="9" t="n"/>
      <c r="N714" s="9" t="n"/>
      <c r="O714" s="9" t="n"/>
      <c r="P714" s="9" t="n"/>
      <c r="Q714" s="9" t="n"/>
      <c r="R714" s="9" t="n"/>
      <c r="S714" s="9" t="n"/>
      <c r="T714" s="9" t="n"/>
      <c r="U714" s="9" t="n"/>
      <c r="V714" s="9" t="n"/>
      <c r="W714" s="9" t="n"/>
      <c r="X714" s="9" t="n"/>
      <c r="Y714" s="9" t="n"/>
      <c r="Z714" s="9" t="n"/>
    </row>
    <row r="715" hidden="1" ht="15.75" customHeight="1" s="44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  <c r="J715" s="9" t="n"/>
      <c r="K715" s="9" t="n"/>
      <c r="L715" s="9" t="n"/>
      <c r="M715" s="9" t="n"/>
      <c r="N715" s="9" t="n"/>
      <c r="O715" s="9" t="n"/>
      <c r="P715" s="9" t="n"/>
      <c r="Q715" s="9" t="n"/>
      <c r="R715" s="9" t="n"/>
      <c r="S715" s="9" t="n"/>
      <c r="T715" s="9" t="n"/>
      <c r="U715" s="9" t="n"/>
      <c r="V715" s="9" t="n"/>
      <c r="W715" s="9" t="n"/>
      <c r="X715" s="9" t="n"/>
      <c r="Y715" s="9" t="n"/>
      <c r="Z715" s="9" t="n"/>
    </row>
    <row r="716" hidden="1" ht="15.75" customHeight="1" s="44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  <c r="J716" s="9" t="n"/>
      <c r="K716" s="9" t="n"/>
      <c r="L716" s="9" t="n"/>
      <c r="M716" s="9" t="n"/>
      <c r="N716" s="9" t="n"/>
      <c r="O716" s="9" t="n"/>
      <c r="P716" s="9" t="n"/>
      <c r="Q716" s="9" t="n"/>
      <c r="R716" s="9" t="n"/>
      <c r="S716" s="9" t="n"/>
      <c r="T716" s="9" t="n"/>
      <c r="U716" s="9" t="n"/>
      <c r="V716" s="9" t="n"/>
      <c r="W716" s="9" t="n"/>
      <c r="X716" s="9" t="n"/>
      <c r="Y716" s="9" t="n"/>
      <c r="Z716" s="9" t="n"/>
    </row>
    <row r="717" hidden="1" ht="15.75" customHeight="1" s="44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  <c r="J717" s="9" t="n"/>
      <c r="K717" s="9" t="n"/>
      <c r="L717" s="9" t="n"/>
      <c r="M717" s="9" t="n"/>
      <c r="N717" s="9" t="n"/>
      <c r="O717" s="9" t="n"/>
      <c r="P717" s="9" t="n"/>
      <c r="Q717" s="9" t="n"/>
      <c r="R717" s="9" t="n"/>
      <c r="S717" s="9" t="n"/>
      <c r="T717" s="9" t="n"/>
      <c r="U717" s="9" t="n"/>
      <c r="V717" s="9" t="n"/>
      <c r="W717" s="9" t="n"/>
      <c r="X717" s="9" t="n"/>
      <c r="Y717" s="9" t="n"/>
      <c r="Z717" s="9" t="n"/>
    </row>
    <row r="718" hidden="1" ht="15.75" customHeight="1" s="44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  <c r="J718" s="9" t="n"/>
      <c r="K718" s="9" t="n"/>
      <c r="L718" s="9" t="n"/>
      <c r="M718" s="9" t="n"/>
      <c r="N718" s="9" t="n"/>
      <c r="O718" s="9" t="n"/>
      <c r="P718" s="9" t="n"/>
      <c r="Q718" s="9" t="n"/>
      <c r="R718" s="9" t="n"/>
      <c r="S718" s="9" t="n"/>
      <c r="T718" s="9" t="n"/>
      <c r="U718" s="9" t="n"/>
      <c r="V718" s="9" t="n"/>
      <c r="W718" s="9" t="n"/>
      <c r="X718" s="9" t="n"/>
      <c r="Y718" s="9" t="n"/>
      <c r="Z718" s="9" t="n"/>
    </row>
    <row r="719" hidden="1" ht="15.75" customHeight="1" s="44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  <c r="J719" s="9" t="n"/>
      <c r="K719" s="9" t="n"/>
      <c r="L719" s="9" t="n"/>
      <c r="M719" s="9" t="n"/>
      <c r="N719" s="9" t="n"/>
      <c r="O719" s="9" t="n"/>
      <c r="P719" s="9" t="n"/>
      <c r="Q719" s="9" t="n"/>
      <c r="R719" s="9" t="n"/>
      <c r="S719" s="9" t="n"/>
      <c r="T719" s="9" t="n"/>
      <c r="U719" s="9" t="n"/>
      <c r="V719" s="9" t="n"/>
      <c r="W719" s="9" t="n"/>
      <c r="X719" s="9" t="n"/>
      <c r="Y719" s="9" t="n"/>
      <c r="Z719" s="9" t="n"/>
    </row>
    <row r="720" hidden="1" ht="15.75" customHeight="1" s="44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  <c r="J720" s="9" t="n"/>
      <c r="K720" s="9" t="n"/>
      <c r="L720" s="9" t="n"/>
      <c r="M720" s="9" t="n"/>
      <c r="N720" s="9" t="n"/>
      <c r="O720" s="9" t="n"/>
      <c r="P720" s="9" t="n"/>
      <c r="Q720" s="9" t="n"/>
      <c r="R720" s="9" t="n"/>
      <c r="S720" s="9" t="n"/>
      <c r="T720" s="9" t="n"/>
      <c r="U720" s="9" t="n"/>
      <c r="V720" s="9" t="n"/>
      <c r="W720" s="9" t="n"/>
      <c r="X720" s="9" t="n"/>
      <c r="Y720" s="9" t="n"/>
      <c r="Z720" s="9" t="n"/>
    </row>
    <row r="721" hidden="1" ht="15.75" customHeight="1" s="44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  <c r="J721" s="9" t="n"/>
      <c r="K721" s="9" t="n"/>
      <c r="L721" s="9" t="n"/>
      <c r="M721" s="9" t="n"/>
      <c r="N721" s="9" t="n"/>
      <c r="O721" s="9" t="n"/>
      <c r="P721" s="9" t="n"/>
      <c r="Q721" s="9" t="n"/>
      <c r="R721" s="9" t="n"/>
      <c r="S721" s="9" t="n"/>
      <c r="T721" s="9" t="n"/>
      <c r="U721" s="9" t="n"/>
      <c r="V721" s="9" t="n"/>
      <c r="W721" s="9" t="n"/>
      <c r="X721" s="9" t="n"/>
      <c r="Y721" s="9" t="n"/>
      <c r="Z721" s="9" t="n"/>
    </row>
    <row r="722" hidden="1" ht="15.75" customHeight="1" s="44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  <c r="J722" s="9" t="n"/>
      <c r="K722" s="9" t="n"/>
      <c r="L722" s="9" t="n"/>
      <c r="M722" s="9" t="n"/>
      <c r="N722" s="9" t="n"/>
      <c r="O722" s="9" t="n"/>
      <c r="P722" s="9" t="n"/>
      <c r="Q722" s="9" t="n"/>
      <c r="R722" s="9" t="n"/>
      <c r="S722" s="9" t="n"/>
      <c r="T722" s="9" t="n"/>
      <c r="U722" s="9" t="n"/>
      <c r="V722" s="9" t="n"/>
      <c r="W722" s="9" t="n"/>
      <c r="X722" s="9" t="n"/>
      <c r="Y722" s="9" t="n"/>
      <c r="Z722" s="9" t="n"/>
    </row>
    <row r="723" hidden="1" ht="15.75" customHeight="1" s="44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  <c r="J723" s="9" t="n"/>
      <c r="K723" s="9" t="n"/>
      <c r="L723" s="9" t="n"/>
      <c r="M723" s="9" t="n"/>
      <c r="N723" s="9" t="n"/>
      <c r="O723" s="9" t="n"/>
      <c r="P723" s="9" t="n"/>
      <c r="Q723" s="9" t="n"/>
      <c r="R723" s="9" t="n"/>
      <c r="S723" s="9" t="n"/>
      <c r="T723" s="9" t="n"/>
      <c r="U723" s="9" t="n"/>
      <c r="V723" s="9" t="n"/>
      <c r="W723" s="9" t="n"/>
      <c r="X723" s="9" t="n"/>
      <c r="Y723" s="9" t="n"/>
      <c r="Z723" s="9" t="n"/>
    </row>
    <row r="724" hidden="1" ht="15.75" customHeight="1" s="44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  <c r="J724" s="9" t="n"/>
      <c r="K724" s="9" t="n"/>
      <c r="L724" s="9" t="n"/>
      <c r="M724" s="9" t="n"/>
      <c r="N724" s="9" t="n"/>
      <c r="O724" s="9" t="n"/>
      <c r="P724" s="9" t="n"/>
      <c r="Q724" s="9" t="n"/>
      <c r="R724" s="9" t="n"/>
      <c r="S724" s="9" t="n"/>
      <c r="T724" s="9" t="n"/>
      <c r="U724" s="9" t="n"/>
      <c r="V724" s="9" t="n"/>
      <c r="W724" s="9" t="n"/>
      <c r="X724" s="9" t="n"/>
      <c r="Y724" s="9" t="n"/>
      <c r="Z724" s="9" t="n"/>
    </row>
    <row r="725" hidden="1" ht="15.75" customHeight="1" s="44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  <c r="J725" s="9" t="n"/>
      <c r="K725" s="9" t="n"/>
      <c r="L725" s="9" t="n"/>
      <c r="M725" s="9" t="n"/>
      <c r="N725" s="9" t="n"/>
      <c r="O725" s="9" t="n"/>
      <c r="P725" s="9" t="n"/>
      <c r="Q725" s="9" t="n"/>
      <c r="R725" s="9" t="n"/>
      <c r="S725" s="9" t="n"/>
      <c r="T725" s="9" t="n"/>
      <c r="U725" s="9" t="n"/>
      <c r="V725" s="9" t="n"/>
      <c r="W725" s="9" t="n"/>
      <c r="X725" s="9" t="n"/>
      <c r="Y725" s="9" t="n"/>
      <c r="Z725" s="9" t="n"/>
    </row>
    <row r="726" hidden="1" ht="15.75" customHeight="1" s="44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  <c r="J726" s="9" t="n"/>
      <c r="K726" s="9" t="n"/>
      <c r="L726" s="9" t="n"/>
      <c r="M726" s="9" t="n"/>
      <c r="N726" s="9" t="n"/>
      <c r="O726" s="9" t="n"/>
      <c r="P726" s="9" t="n"/>
      <c r="Q726" s="9" t="n"/>
      <c r="R726" s="9" t="n"/>
      <c r="S726" s="9" t="n"/>
      <c r="T726" s="9" t="n"/>
      <c r="U726" s="9" t="n"/>
      <c r="V726" s="9" t="n"/>
      <c r="W726" s="9" t="n"/>
      <c r="X726" s="9" t="n"/>
      <c r="Y726" s="9" t="n"/>
      <c r="Z726" s="9" t="n"/>
    </row>
    <row r="727" hidden="1" ht="15.75" customHeight="1" s="44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  <c r="J727" s="9" t="n"/>
      <c r="K727" s="9" t="n"/>
      <c r="L727" s="9" t="n"/>
      <c r="M727" s="9" t="n"/>
      <c r="N727" s="9" t="n"/>
      <c r="O727" s="9" t="n"/>
      <c r="P727" s="9" t="n"/>
      <c r="Q727" s="9" t="n"/>
      <c r="R727" s="9" t="n"/>
      <c r="S727" s="9" t="n"/>
      <c r="T727" s="9" t="n"/>
      <c r="U727" s="9" t="n"/>
      <c r="V727" s="9" t="n"/>
      <c r="W727" s="9" t="n"/>
      <c r="X727" s="9" t="n"/>
      <c r="Y727" s="9" t="n"/>
      <c r="Z727" s="9" t="n"/>
    </row>
    <row r="728" hidden="1" ht="15.75" customHeight="1" s="44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  <c r="J728" s="9" t="n"/>
      <c r="K728" s="9" t="n"/>
      <c r="L728" s="9" t="n"/>
      <c r="M728" s="9" t="n"/>
      <c r="N728" s="9" t="n"/>
      <c r="O728" s="9" t="n"/>
      <c r="P728" s="9" t="n"/>
      <c r="Q728" s="9" t="n"/>
      <c r="R728" s="9" t="n"/>
      <c r="S728" s="9" t="n"/>
      <c r="T728" s="9" t="n"/>
      <c r="U728" s="9" t="n"/>
      <c r="V728" s="9" t="n"/>
      <c r="W728" s="9" t="n"/>
      <c r="X728" s="9" t="n"/>
      <c r="Y728" s="9" t="n"/>
      <c r="Z728" s="9" t="n"/>
    </row>
    <row r="729" hidden="1" ht="15.75" customHeight="1" s="44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  <c r="J729" s="9" t="n"/>
      <c r="K729" s="9" t="n"/>
      <c r="L729" s="9" t="n"/>
      <c r="M729" s="9" t="n"/>
      <c r="N729" s="9" t="n"/>
      <c r="O729" s="9" t="n"/>
      <c r="P729" s="9" t="n"/>
      <c r="Q729" s="9" t="n"/>
      <c r="R729" s="9" t="n"/>
      <c r="S729" s="9" t="n"/>
      <c r="T729" s="9" t="n"/>
      <c r="U729" s="9" t="n"/>
      <c r="V729" s="9" t="n"/>
      <c r="W729" s="9" t="n"/>
      <c r="X729" s="9" t="n"/>
      <c r="Y729" s="9" t="n"/>
      <c r="Z729" s="9" t="n"/>
    </row>
    <row r="730" hidden="1" ht="15.75" customHeight="1" s="44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  <c r="J730" s="9" t="n"/>
      <c r="K730" s="9" t="n"/>
      <c r="L730" s="9" t="n"/>
      <c r="M730" s="9" t="n"/>
      <c r="N730" s="9" t="n"/>
      <c r="O730" s="9" t="n"/>
      <c r="P730" s="9" t="n"/>
      <c r="Q730" s="9" t="n"/>
      <c r="R730" s="9" t="n"/>
      <c r="S730" s="9" t="n"/>
      <c r="T730" s="9" t="n"/>
      <c r="U730" s="9" t="n"/>
      <c r="V730" s="9" t="n"/>
      <c r="W730" s="9" t="n"/>
      <c r="X730" s="9" t="n"/>
      <c r="Y730" s="9" t="n"/>
      <c r="Z730" s="9" t="n"/>
    </row>
    <row r="731" hidden="1" ht="15.75" customHeight="1" s="44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  <c r="J731" s="9" t="n"/>
      <c r="K731" s="9" t="n"/>
      <c r="L731" s="9" t="n"/>
      <c r="M731" s="9" t="n"/>
      <c r="N731" s="9" t="n"/>
      <c r="O731" s="9" t="n"/>
      <c r="P731" s="9" t="n"/>
      <c r="Q731" s="9" t="n"/>
      <c r="R731" s="9" t="n"/>
      <c r="S731" s="9" t="n"/>
      <c r="T731" s="9" t="n"/>
      <c r="U731" s="9" t="n"/>
      <c r="V731" s="9" t="n"/>
      <c r="W731" s="9" t="n"/>
      <c r="X731" s="9" t="n"/>
      <c r="Y731" s="9" t="n"/>
      <c r="Z731" s="9" t="n"/>
    </row>
    <row r="732" hidden="1" ht="15.75" customHeight="1" s="44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  <c r="J732" s="9" t="n"/>
      <c r="K732" s="9" t="n"/>
      <c r="L732" s="9" t="n"/>
      <c r="M732" s="9" t="n"/>
      <c r="N732" s="9" t="n"/>
      <c r="O732" s="9" t="n"/>
      <c r="P732" s="9" t="n"/>
      <c r="Q732" s="9" t="n"/>
      <c r="R732" s="9" t="n"/>
      <c r="S732" s="9" t="n"/>
      <c r="T732" s="9" t="n"/>
      <c r="U732" s="9" t="n"/>
      <c r="V732" s="9" t="n"/>
      <c r="W732" s="9" t="n"/>
      <c r="X732" s="9" t="n"/>
      <c r="Y732" s="9" t="n"/>
      <c r="Z732" s="9" t="n"/>
    </row>
    <row r="733" hidden="1" ht="15.75" customHeight="1" s="44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  <c r="J733" s="9" t="n"/>
      <c r="K733" s="9" t="n"/>
      <c r="L733" s="9" t="n"/>
      <c r="M733" s="9" t="n"/>
      <c r="N733" s="9" t="n"/>
      <c r="O733" s="9" t="n"/>
      <c r="P733" s="9" t="n"/>
      <c r="Q733" s="9" t="n"/>
      <c r="R733" s="9" t="n"/>
      <c r="S733" s="9" t="n"/>
      <c r="T733" s="9" t="n"/>
      <c r="U733" s="9" t="n"/>
      <c r="V733" s="9" t="n"/>
      <c r="W733" s="9" t="n"/>
      <c r="X733" s="9" t="n"/>
      <c r="Y733" s="9" t="n"/>
      <c r="Z733" s="9" t="n"/>
    </row>
    <row r="734" hidden="1" ht="15.75" customHeight="1" s="44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  <c r="J734" s="9" t="n"/>
      <c r="K734" s="9" t="n"/>
      <c r="L734" s="9" t="n"/>
      <c r="M734" s="9" t="n"/>
      <c r="N734" s="9" t="n"/>
      <c r="O734" s="9" t="n"/>
      <c r="P734" s="9" t="n"/>
      <c r="Q734" s="9" t="n"/>
      <c r="R734" s="9" t="n"/>
      <c r="S734" s="9" t="n"/>
      <c r="T734" s="9" t="n"/>
      <c r="U734" s="9" t="n"/>
      <c r="V734" s="9" t="n"/>
      <c r="W734" s="9" t="n"/>
      <c r="X734" s="9" t="n"/>
      <c r="Y734" s="9" t="n"/>
      <c r="Z734" s="9" t="n"/>
    </row>
    <row r="735" hidden="1" ht="15.75" customHeight="1" s="44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  <c r="J735" s="9" t="n"/>
      <c r="K735" s="9" t="n"/>
      <c r="L735" s="9" t="n"/>
      <c r="M735" s="9" t="n"/>
      <c r="N735" s="9" t="n"/>
      <c r="O735" s="9" t="n"/>
      <c r="P735" s="9" t="n"/>
      <c r="Q735" s="9" t="n"/>
      <c r="R735" s="9" t="n"/>
      <c r="S735" s="9" t="n"/>
      <c r="T735" s="9" t="n"/>
      <c r="U735" s="9" t="n"/>
      <c r="V735" s="9" t="n"/>
      <c r="W735" s="9" t="n"/>
      <c r="X735" s="9" t="n"/>
      <c r="Y735" s="9" t="n"/>
      <c r="Z735" s="9" t="n"/>
    </row>
    <row r="736" hidden="1" ht="15.75" customHeight="1" s="44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  <c r="J736" s="9" t="n"/>
      <c r="K736" s="9" t="n"/>
      <c r="L736" s="9" t="n"/>
      <c r="M736" s="9" t="n"/>
      <c r="N736" s="9" t="n"/>
      <c r="O736" s="9" t="n"/>
      <c r="P736" s="9" t="n"/>
      <c r="Q736" s="9" t="n"/>
      <c r="R736" s="9" t="n"/>
      <c r="S736" s="9" t="n"/>
      <c r="T736" s="9" t="n"/>
      <c r="U736" s="9" t="n"/>
      <c r="V736" s="9" t="n"/>
      <c r="W736" s="9" t="n"/>
      <c r="X736" s="9" t="n"/>
      <c r="Y736" s="9" t="n"/>
      <c r="Z736" s="9" t="n"/>
    </row>
    <row r="737" hidden="1" ht="15.75" customHeight="1" s="44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  <c r="J737" s="9" t="n"/>
      <c r="K737" s="9" t="n"/>
      <c r="L737" s="9" t="n"/>
      <c r="M737" s="9" t="n"/>
      <c r="N737" s="9" t="n"/>
      <c r="O737" s="9" t="n"/>
      <c r="P737" s="9" t="n"/>
      <c r="Q737" s="9" t="n"/>
      <c r="R737" s="9" t="n"/>
      <c r="S737" s="9" t="n"/>
      <c r="T737" s="9" t="n"/>
      <c r="U737" s="9" t="n"/>
      <c r="V737" s="9" t="n"/>
      <c r="W737" s="9" t="n"/>
      <c r="X737" s="9" t="n"/>
      <c r="Y737" s="9" t="n"/>
      <c r="Z737" s="9" t="n"/>
    </row>
    <row r="738" hidden="1" ht="15.75" customHeight="1" s="44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  <c r="J738" s="9" t="n"/>
      <c r="K738" s="9" t="n"/>
      <c r="L738" s="9" t="n"/>
      <c r="M738" s="9" t="n"/>
      <c r="N738" s="9" t="n"/>
      <c r="O738" s="9" t="n"/>
      <c r="P738" s="9" t="n"/>
      <c r="Q738" s="9" t="n"/>
      <c r="R738" s="9" t="n"/>
      <c r="S738" s="9" t="n"/>
      <c r="T738" s="9" t="n"/>
      <c r="U738" s="9" t="n"/>
      <c r="V738" s="9" t="n"/>
      <c r="W738" s="9" t="n"/>
      <c r="X738" s="9" t="n"/>
      <c r="Y738" s="9" t="n"/>
      <c r="Z738" s="9" t="n"/>
    </row>
    <row r="739" hidden="1" ht="15.75" customHeight="1" s="44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  <c r="J739" s="9" t="n"/>
      <c r="K739" s="9" t="n"/>
      <c r="L739" s="9" t="n"/>
      <c r="M739" s="9" t="n"/>
      <c r="N739" s="9" t="n"/>
      <c r="O739" s="9" t="n"/>
      <c r="P739" s="9" t="n"/>
      <c r="Q739" s="9" t="n"/>
      <c r="R739" s="9" t="n"/>
      <c r="S739" s="9" t="n"/>
      <c r="T739" s="9" t="n"/>
      <c r="U739" s="9" t="n"/>
      <c r="V739" s="9" t="n"/>
      <c r="W739" s="9" t="n"/>
      <c r="X739" s="9" t="n"/>
      <c r="Y739" s="9" t="n"/>
      <c r="Z739" s="9" t="n"/>
    </row>
    <row r="740" hidden="1" ht="15.75" customHeight="1" s="44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  <c r="J740" s="9" t="n"/>
      <c r="K740" s="9" t="n"/>
      <c r="L740" s="9" t="n"/>
      <c r="M740" s="9" t="n"/>
      <c r="N740" s="9" t="n"/>
      <c r="O740" s="9" t="n"/>
      <c r="P740" s="9" t="n"/>
      <c r="Q740" s="9" t="n"/>
      <c r="R740" s="9" t="n"/>
      <c r="S740" s="9" t="n"/>
      <c r="T740" s="9" t="n"/>
      <c r="U740" s="9" t="n"/>
      <c r="V740" s="9" t="n"/>
      <c r="W740" s="9" t="n"/>
      <c r="X740" s="9" t="n"/>
      <c r="Y740" s="9" t="n"/>
      <c r="Z740" s="9" t="n"/>
    </row>
    <row r="741" hidden="1" ht="15.75" customHeight="1" s="44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  <c r="J741" s="9" t="n"/>
      <c r="K741" s="9" t="n"/>
      <c r="L741" s="9" t="n"/>
      <c r="M741" s="9" t="n"/>
      <c r="N741" s="9" t="n"/>
      <c r="O741" s="9" t="n"/>
      <c r="P741" s="9" t="n"/>
      <c r="Q741" s="9" t="n"/>
      <c r="R741" s="9" t="n"/>
      <c r="S741" s="9" t="n"/>
      <c r="T741" s="9" t="n"/>
      <c r="U741" s="9" t="n"/>
      <c r="V741" s="9" t="n"/>
      <c r="W741" s="9" t="n"/>
      <c r="X741" s="9" t="n"/>
      <c r="Y741" s="9" t="n"/>
      <c r="Z741" s="9" t="n"/>
    </row>
    <row r="742" hidden="1" ht="15.75" customHeight="1" s="44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  <c r="J742" s="9" t="n"/>
      <c r="K742" s="9" t="n"/>
      <c r="L742" s="9" t="n"/>
      <c r="M742" s="9" t="n"/>
      <c r="N742" s="9" t="n"/>
      <c r="O742" s="9" t="n"/>
      <c r="P742" s="9" t="n"/>
      <c r="Q742" s="9" t="n"/>
      <c r="R742" s="9" t="n"/>
      <c r="S742" s="9" t="n"/>
      <c r="T742" s="9" t="n"/>
      <c r="U742" s="9" t="n"/>
      <c r="V742" s="9" t="n"/>
      <c r="W742" s="9" t="n"/>
      <c r="X742" s="9" t="n"/>
      <c r="Y742" s="9" t="n"/>
      <c r="Z742" s="9" t="n"/>
    </row>
    <row r="743" hidden="1" ht="15.75" customHeight="1" s="44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  <c r="J743" s="9" t="n"/>
      <c r="K743" s="9" t="n"/>
      <c r="L743" s="9" t="n"/>
      <c r="M743" s="9" t="n"/>
      <c r="N743" s="9" t="n"/>
      <c r="O743" s="9" t="n"/>
      <c r="P743" s="9" t="n"/>
      <c r="Q743" s="9" t="n"/>
      <c r="R743" s="9" t="n"/>
      <c r="S743" s="9" t="n"/>
      <c r="T743" s="9" t="n"/>
      <c r="U743" s="9" t="n"/>
      <c r="V743" s="9" t="n"/>
      <c r="W743" s="9" t="n"/>
      <c r="X743" s="9" t="n"/>
      <c r="Y743" s="9" t="n"/>
      <c r="Z743" s="9" t="n"/>
    </row>
    <row r="744" hidden="1" ht="15.75" customHeight="1" s="44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  <c r="J744" s="9" t="n"/>
      <c r="K744" s="9" t="n"/>
      <c r="L744" s="9" t="n"/>
      <c r="M744" s="9" t="n"/>
      <c r="N744" s="9" t="n"/>
      <c r="O744" s="9" t="n"/>
      <c r="P744" s="9" t="n"/>
      <c r="Q744" s="9" t="n"/>
      <c r="R744" s="9" t="n"/>
      <c r="S744" s="9" t="n"/>
      <c r="T744" s="9" t="n"/>
      <c r="U744" s="9" t="n"/>
      <c r="V744" s="9" t="n"/>
      <c r="W744" s="9" t="n"/>
      <c r="X744" s="9" t="n"/>
      <c r="Y744" s="9" t="n"/>
      <c r="Z744" s="9" t="n"/>
    </row>
    <row r="745" hidden="1" ht="15.75" customHeight="1" s="44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  <c r="J745" s="9" t="n"/>
      <c r="K745" s="9" t="n"/>
      <c r="L745" s="9" t="n"/>
      <c r="M745" s="9" t="n"/>
      <c r="N745" s="9" t="n"/>
      <c r="O745" s="9" t="n"/>
      <c r="P745" s="9" t="n"/>
      <c r="Q745" s="9" t="n"/>
      <c r="R745" s="9" t="n"/>
      <c r="S745" s="9" t="n"/>
      <c r="T745" s="9" t="n"/>
      <c r="U745" s="9" t="n"/>
      <c r="V745" s="9" t="n"/>
      <c r="W745" s="9" t="n"/>
      <c r="X745" s="9" t="n"/>
      <c r="Y745" s="9" t="n"/>
      <c r="Z745" s="9" t="n"/>
    </row>
    <row r="746" hidden="1" ht="15.75" customHeight="1" s="44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  <c r="J746" s="9" t="n"/>
      <c r="K746" s="9" t="n"/>
      <c r="L746" s="9" t="n"/>
      <c r="M746" s="9" t="n"/>
      <c r="N746" s="9" t="n"/>
      <c r="O746" s="9" t="n"/>
      <c r="P746" s="9" t="n"/>
      <c r="Q746" s="9" t="n"/>
      <c r="R746" s="9" t="n"/>
      <c r="S746" s="9" t="n"/>
      <c r="T746" s="9" t="n"/>
      <c r="U746" s="9" t="n"/>
      <c r="V746" s="9" t="n"/>
      <c r="W746" s="9" t="n"/>
      <c r="X746" s="9" t="n"/>
      <c r="Y746" s="9" t="n"/>
      <c r="Z746" s="9" t="n"/>
    </row>
    <row r="747" hidden="1" ht="15.75" customHeight="1" s="44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  <c r="J747" s="9" t="n"/>
      <c r="K747" s="9" t="n"/>
      <c r="L747" s="9" t="n"/>
      <c r="M747" s="9" t="n"/>
      <c r="N747" s="9" t="n"/>
      <c r="O747" s="9" t="n"/>
      <c r="P747" s="9" t="n"/>
      <c r="Q747" s="9" t="n"/>
      <c r="R747" s="9" t="n"/>
      <c r="S747" s="9" t="n"/>
      <c r="T747" s="9" t="n"/>
      <c r="U747" s="9" t="n"/>
      <c r="V747" s="9" t="n"/>
      <c r="W747" s="9" t="n"/>
      <c r="X747" s="9" t="n"/>
      <c r="Y747" s="9" t="n"/>
      <c r="Z747" s="9" t="n"/>
    </row>
    <row r="748" hidden="1" ht="15.75" customHeight="1" s="44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  <c r="J748" s="9" t="n"/>
      <c r="K748" s="9" t="n"/>
      <c r="L748" s="9" t="n"/>
      <c r="M748" s="9" t="n"/>
      <c r="N748" s="9" t="n"/>
      <c r="O748" s="9" t="n"/>
      <c r="P748" s="9" t="n"/>
      <c r="Q748" s="9" t="n"/>
      <c r="R748" s="9" t="n"/>
      <c r="S748" s="9" t="n"/>
      <c r="T748" s="9" t="n"/>
      <c r="U748" s="9" t="n"/>
      <c r="V748" s="9" t="n"/>
      <c r="W748" s="9" t="n"/>
      <c r="X748" s="9" t="n"/>
      <c r="Y748" s="9" t="n"/>
      <c r="Z748" s="9" t="n"/>
    </row>
    <row r="749" hidden="1" ht="15.75" customHeight="1" s="44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  <c r="J749" s="9" t="n"/>
      <c r="K749" s="9" t="n"/>
      <c r="L749" s="9" t="n"/>
      <c r="M749" s="9" t="n"/>
      <c r="N749" s="9" t="n"/>
      <c r="O749" s="9" t="n"/>
      <c r="P749" s="9" t="n"/>
      <c r="Q749" s="9" t="n"/>
      <c r="R749" s="9" t="n"/>
      <c r="S749" s="9" t="n"/>
      <c r="T749" s="9" t="n"/>
      <c r="U749" s="9" t="n"/>
      <c r="V749" s="9" t="n"/>
      <c r="W749" s="9" t="n"/>
      <c r="X749" s="9" t="n"/>
      <c r="Y749" s="9" t="n"/>
      <c r="Z749" s="9" t="n"/>
    </row>
    <row r="750" hidden="1" ht="15.75" customHeight="1" s="44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  <c r="J750" s="9" t="n"/>
      <c r="K750" s="9" t="n"/>
      <c r="L750" s="9" t="n"/>
      <c r="M750" s="9" t="n"/>
      <c r="N750" s="9" t="n"/>
      <c r="O750" s="9" t="n"/>
      <c r="P750" s="9" t="n"/>
      <c r="Q750" s="9" t="n"/>
      <c r="R750" s="9" t="n"/>
      <c r="S750" s="9" t="n"/>
      <c r="T750" s="9" t="n"/>
      <c r="U750" s="9" t="n"/>
      <c r="V750" s="9" t="n"/>
      <c r="W750" s="9" t="n"/>
      <c r="X750" s="9" t="n"/>
      <c r="Y750" s="9" t="n"/>
      <c r="Z750" s="9" t="n"/>
    </row>
    <row r="751" hidden="1" ht="15.75" customHeight="1" s="44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  <c r="J751" s="9" t="n"/>
      <c r="K751" s="9" t="n"/>
      <c r="L751" s="9" t="n"/>
      <c r="M751" s="9" t="n"/>
      <c r="N751" s="9" t="n"/>
      <c r="O751" s="9" t="n"/>
      <c r="P751" s="9" t="n"/>
      <c r="Q751" s="9" t="n"/>
      <c r="R751" s="9" t="n"/>
      <c r="S751" s="9" t="n"/>
      <c r="T751" s="9" t="n"/>
      <c r="U751" s="9" t="n"/>
      <c r="V751" s="9" t="n"/>
      <c r="W751" s="9" t="n"/>
      <c r="X751" s="9" t="n"/>
      <c r="Y751" s="9" t="n"/>
      <c r="Z751" s="9" t="n"/>
    </row>
    <row r="752" hidden="1" ht="15.75" customHeight="1" s="44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  <c r="J752" s="9" t="n"/>
      <c r="K752" s="9" t="n"/>
      <c r="L752" s="9" t="n"/>
      <c r="M752" s="9" t="n"/>
      <c r="N752" s="9" t="n"/>
      <c r="O752" s="9" t="n"/>
      <c r="P752" s="9" t="n"/>
      <c r="Q752" s="9" t="n"/>
      <c r="R752" s="9" t="n"/>
      <c r="S752" s="9" t="n"/>
      <c r="T752" s="9" t="n"/>
      <c r="U752" s="9" t="n"/>
      <c r="V752" s="9" t="n"/>
      <c r="W752" s="9" t="n"/>
      <c r="X752" s="9" t="n"/>
      <c r="Y752" s="9" t="n"/>
      <c r="Z752" s="9" t="n"/>
    </row>
    <row r="753" hidden="1" ht="15.75" customHeight="1" s="44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  <c r="J753" s="9" t="n"/>
      <c r="K753" s="9" t="n"/>
      <c r="L753" s="9" t="n"/>
      <c r="M753" s="9" t="n"/>
      <c r="N753" s="9" t="n"/>
      <c r="O753" s="9" t="n"/>
      <c r="P753" s="9" t="n"/>
      <c r="Q753" s="9" t="n"/>
      <c r="R753" s="9" t="n"/>
      <c r="S753" s="9" t="n"/>
      <c r="T753" s="9" t="n"/>
      <c r="U753" s="9" t="n"/>
      <c r="V753" s="9" t="n"/>
      <c r="W753" s="9" t="n"/>
      <c r="X753" s="9" t="n"/>
      <c r="Y753" s="9" t="n"/>
      <c r="Z753" s="9" t="n"/>
    </row>
    <row r="754" hidden="1" ht="15.75" customHeight="1" s="44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  <c r="J754" s="9" t="n"/>
      <c r="K754" s="9" t="n"/>
      <c r="L754" s="9" t="n"/>
      <c r="M754" s="9" t="n"/>
      <c r="N754" s="9" t="n"/>
      <c r="O754" s="9" t="n"/>
      <c r="P754" s="9" t="n"/>
      <c r="Q754" s="9" t="n"/>
      <c r="R754" s="9" t="n"/>
      <c r="S754" s="9" t="n"/>
      <c r="T754" s="9" t="n"/>
      <c r="U754" s="9" t="n"/>
      <c r="V754" s="9" t="n"/>
      <c r="W754" s="9" t="n"/>
      <c r="X754" s="9" t="n"/>
      <c r="Y754" s="9" t="n"/>
      <c r="Z754" s="9" t="n"/>
    </row>
    <row r="755" hidden="1" ht="15.75" customHeight="1" s="44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  <c r="J755" s="9" t="n"/>
      <c r="K755" s="9" t="n"/>
      <c r="L755" s="9" t="n"/>
      <c r="M755" s="9" t="n"/>
      <c r="N755" s="9" t="n"/>
      <c r="O755" s="9" t="n"/>
      <c r="P755" s="9" t="n"/>
      <c r="Q755" s="9" t="n"/>
      <c r="R755" s="9" t="n"/>
      <c r="S755" s="9" t="n"/>
      <c r="T755" s="9" t="n"/>
      <c r="U755" s="9" t="n"/>
      <c r="V755" s="9" t="n"/>
      <c r="W755" s="9" t="n"/>
      <c r="X755" s="9" t="n"/>
      <c r="Y755" s="9" t="n"/>
      <c r="Z755" s="9" t="n"/>
    </row>
    <row r="756" hidden="1" ht="15.75" customHeight="1" s="44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  <c r="J756" s="9" t="n"/>
      <c r="K756" s="9" t="n"/>
      <c r="L756" s="9" t="n"/>
      <c r="M756" s="9" t="n"/>
      <c r="N756" s="9" t="n"/>
      <c r="O756" s="9" t="n"/>
      <c r="P756" s="9" t="n"/>
      <c r="Q756" s="9" t="n"/>
      <c r="R756" s="9" t="n"/>
      <c r="S756" s="9" t="n"/>
      <c r="T756" s="9" t="n"/>
      <c r="U756" s="9" t="n"/>
      <c r="V756" s="9" t="n"/>
      <c r="W756" s="9" t="n"/>
      <c r="X756" s="9" t="n"/>
      <c r="Y756" s="9" t="n"/>
      <c r="Z756" s="9" t="n"/>
    </row>
    <row r="757" hidden="1" ht="15.75" customHeight="1" s="44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  <c r="J757" s="9" t="n"/>
      <c r="K757" s="9" t="n"/>
      <c r="L757" s="9" t="n"/>
      <c r="M757" s="9" t="n"/>
      <c r="N757" s="9" t="n"/>
      <c r="O757" s="9" t="n"/>
      <c r="P757" s="9" t="n"/>
      <c r="Q757" s="9" t="n"/>
      <c r="R757" s="9" t="n"/>
      <c r="S757" s="9" t="n"/>
      <c r="T757" s="9" t="n"/>
      <c r="U757" s="9" t="n"/>
      <c r="V757" s="9" t="n"/>
      <c r="W757" s="9" t="n"/>
      <c r="X757" s="9" t="n"/>
      <c r="Y757" s="9" t="n"/>
      <c r="Z757" s="9" t="n"/>
    </row>
    <row r="758" hidden="1" ht="15.75" customHeight="1" s="44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  <c r="J758" s="9" t="n"/>
      <c r="K758" s="9" t="n"/>
      <c r="L758" s="9" t="n"/>
      <c r="M758" s="9" t="n"/>
      <c r="N758" s="9" t="n"/>
      <c r="O758" s="9" t="n"/>
      <c r="P758" s="9" t="n"/>
      <c r="Q758" s="9" t="n"/>
      <c r="R758" s="9" t="n"/>
      <c r="S758" s="9" t="n"/>
      <c r="T758" s="9" t="n"/>
      <c r="U758" s="9" t="n"/>
      <c r="V758" s="9" t="n"/>
      <c r="W758" s="9" t="n"/>
      <c r="X758" s="9" t="n"/>
      <c r="Y758" s="9" t="n"/>
      <c r="Z758" s="9" t="n"/>
    </row>
    <row r="759" hidden="1" ht="15.75" customHeight="1" s="44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  <c r="J759" s="9" t="n"/>
      <c r="K759" s="9" t="n"/>
      <c r="L759" s="9" t="n"/>
      <c r="M759" s="9" t="n"/>
      <c r="N759" s="9" t="n"/>
      <c r="O759" s="9" t="n"/>
      <c r="P759" s="9" t="n"/>
      <c r="Q759" s="9" t="n"/>
      <c r="R759" s="9" t="n"/>
      <c r="S759" s="9" t="n"/>
      <c r="T759" s="9" t="n"/>
      <c r="U759" s="9" t="n"/>
      <c r="V759" s="9" t="n"/>
      <c r="W759" s="9" t="n"/>
      <c r="X759" s="9" t="n"/>
      <c r="Y759" s="9" t="n"/>
      <c r="Z759" s="9" t="n"/>
    </row>
    <row r="760" hidden="1" ht="15.75" customHeight="1" s="44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  <c r="J760" s="9" t="n"/>
      <c r="K760" s="9" t="n"/>
      <c r="L760" s="9" t="n"/>
      <c r="M760" s="9" t="n"/>
      <c r="N760" s="9" t="n"/>
      <c r="O760" s="9" t="n"/>
      <c r="P760" s="9" t="n"/>
      <c r="Q760" s="9" t="n"/>
      <c r="R760" s="9" t="n"/>
      <c r="S760" s="9" t="n"/>
      <c r="T760" s="9" t="n"/>
      <c r="U760" s="9" t="n"/>
      <c r="V760" s="9" t="n"/>
      <c r="W760" s="9" t="n"/>
      <c r="X760" s="9" t="n"/>
      <c r="Y760" s="9" t="n"/>
      <c r="Z760" s="9" t="n"/>
    </row>
    <row r="761" hidden="1" ht="15.75" customHeight="1" s="44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  <c r="J761" s="9" t="n"/>
      <c r="K761" s="9" t="n"/>
      <c r="L761" s="9" t="n"/>
      <c r="M761" s="9" t="n"/>
      <c r="N761" s="9" t="n"/>
      <c r="O761" s="9" t="n"/>
      <c r="P761" s="9" t="n"/>
      <c r="Q761" s="9" t="n"/>
      <c r="R761" s="9" t="n"/>
      <c r="S761" s="9" t="n"/>
      <c r="T761" s="9" t="n"/>
      <c r="U761" s="9" t="n"/>
      <c r="V761" s="9" t="n"/>
      <c r="W761" s="9" t="n"/>
      <c r="X761" s="9" t="n"/>
      <c r="Y761" s="9" t="n"/>
      <c r="Z761" s="9" t="n"/>
    </row>
    <row r="762" hidden="1" ht="15.75" customHeight="1" s="44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  <c r="J762" s="9" t="n"/>
      <c r="K762" s="9" t="n"/>
      <c r="L762" s="9" t="n"/>
      <c r="M762" s="9" t="n"/>
      <c r="N762" s="9" t="n"/>
      <c r="O762" s="9" t="n"/>
      <c r="P762" s="9" t="n"/>
      <c r="Q762" s="9" t="n"/>
      <c r="R762" s="9" t="n"/>
      <c r="S762" s="9" t="n"/>
      <c r="T762" s="9" t="n"/>
      <c r="U762" s="9" t="n"/>
      <c r="V762" s="9" t="n"/>
      <c r="W762" s="9" t="n"/>
      <c r="X762" s="9" t="n"/>
      <c r="Y762" s="9" t="n"/>
      <c r="Z762" s="9" t="n"/>
    </row>
    <row r="763" hidden="1" ht="15.75" customHeight="1" s="44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  <c r="J763" s="9" t="n"/>
      <c r="K763" s="9" t="n"/>
      <c r="L763" s="9" t="n"/>
      <c r="M763" s="9" t="n"/>
      <c r="N763" s="9" t="n"/>
      <c r="O763" s="9" t="n"/>
      <c r="P763" s="9" t="n"/>
      <c r="Q763" s="9" t="n"/>
      <c r="R763" s="9" t="n"/>
      <c r="S763" s="9" t="n"/>
      <c r="T763" s="9" t="n"/>
      <c r="U763" s="9" t="n"/>
      <c r="V763" s="9" t="n"/>
      <c r="W763" s="9" t="n"/>
      <c r="X763" s="9" t="n"/>
      <c r="Y763" s="9" t="n"/>
      <c r="Z763" s="9" t="n"/>
    </row>
    <row r="764" hidden="1" ht="15.75" customHeight="1" s="44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  <c r="J764" s="9" t="n"/>
      <c r="K764" s="9" t="n"/>
      <c r="L764" s="9" t="n"/>
      <c r="M764" s="9" t="n"/>
      <c r="N764" s="9" t="n"/>
      <c r="O764" s="9" t="n"/>
      <c r="P764" s="9" t="n"/>
      <c r="Q764" s="9" t="n"/>
      <c r="R764" s="9" t="n"/>
      <c r="S764" s="9" t="n"/>
      <c r="T764" s="9" t="n"/>
      <c r="U764" s="9" t="n"/>
      <c r="V764" s="9" t="n"/>
      <c r="W764" s="9" t="n"/>
      <c r="X764" s="9" t="n"/>
      <c r="Y764" s="9" t="n"/>
      <c r="Z764" s="9" t="n"/>
    </row>
    <row r="765" hidden="1" ht="15.75" customHeight="1" s="44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  <c r="J765" s="9" t="n"/>
      <c r="K765" s="9" t="n"/>
      <c r="L765" s="9" t="n"/>
      <c r="M765" s="9" t="n"/>
      <c r="N765" s="9" t="n"/>
      <c r="O765" s="9" t="n"/>
      <c r="P765" s="9" t="n"/>
      <c r="Q765" s="9" t="n"/>
      <c r="R765" s="9" t="n"/>
      <c r="S765" s="9" t="n"/>
      <c r="T765" s="9" t="n"/>
      <c r="U765" s="9" t="n"/>
      <c r="V765" s="9" t="n"/>
      <c r="W765" s="9" t="n"/>
      <c r="X765" s="9" t="n"/>
      <c r="Y765" s="9" t="n"/>
      <c r="Z765" s="9" t="n"/>
    </row>
    <row r="766" hidden="1" ht="15.75" customHeight="1" s="44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  <c r="J766" s="9" t="n"/>
      <c r="K766" s="9" t="n"/>
      <c r="L766" s="9" t="n"/>
      <c r="M766" s="9" t="n"/>
      <c r="N766" s="9" t="n"/>
      <c r="O766" s="9" t="n"/>
      <c r="P766" s="9" t="n"/>
      <c r="Q766" s="9" t="n"/>
      <c r="R766" s="9" t="n"/>
      <c r="S766" s="9" t="n"/>
      <c r="T766" s="9" t="n"/>
      <c r="U766" s="9" t="n"/>
      <c r="V766" s="9" t="n"/>
      <c r="W766" s="9" t="n"/>
      <c r="X766" s="9" t="n"/>
      <c r="Y766" s="9" t="n"/>
      <c r="Z766" s="9" t="n"/>
    </row>
    <row r="767" hidden="1" ht="15.75" customHeight="1" s="44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  <c r="J767" s="9" t="n"/>
      <c r="K767" s="9" t="n"/>
      <c r="L767" s="9" t="n"/>
      <c r="M767" s="9" t="n"/>
      <c r="N767" s="9" t="n"/>
      <c r="O767" s="9" t="n"/>
      <c r="P767" s="9" t="n"/>
      <c r="Q767" s="9" t="n"/>
      <c r="R767" s="9" t="n"/>
      <c r="S767" s="9" t="n"/>
      <c r="T767" s="9" t="n"/>
      <c r="U767" s="9" t="n"/>
      <c r="V767" s="9" t="n"/>
      <c r="W767" s="9" t="n"/>
      <c r="X767" s="9" t="n"/>
      <c r="Y767" s="9" t="n"/>
      <c r="Z767" s="9" t="n"/>
    </row>
    <row r="768" hidden="1" ht="15.75" customHeight="1" s="44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  <c r="J768" s="9" t="n"/>
      <c r="K768" s="9" t="n"/>
      <c r="L768" s="9" t="n"/>
      <c r="M768" s="9" t="n"/>
      <c r="N768" s="9" t="n"/>
      <c r="O768" s="9" t="n"/>
      <c r="P768" s="9" t="n"/>
      <c r="Q768" s="9" t="n"/>
      <c r="R768" s="9" t="n"/>
      <c r="S768" s="9" t="n"/>
      <c r="T768" s="9" t="n"/>
      <c r="U768" s="9" t="n"/>
      <c r="V768" s="9" t="n"/>
      <c r="W768" s="9" t="n"/>
      <c r="X768" s="9" t="n"/>
      <c r="Y768" s="9" t="n"/>
      <c r="Z768" s="9" t="n"/>
    </row>
    <row r="769" hidden="1" ht="15.75" customHeight="1" s="44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  <c r="J769" s="9" t="n"/>
      <c r="K769" s="9" t="n"/>
      <c r="L769" s="9" t="n"/>
      <c r="M769" s="9" t="n"/>
      <c r="N769" s="9" t="n"/>
      <c r="O769" s="9" t="n"/>
      <c r="P769" s="9" t="n"/>
      <c r="Q769" s="9" t="n"/>
      <c r="R769" s="9" t="n"/>
      <c r="S769" s="9" t="n"/>
      <c r="T769" s="9" t="n"/>
      <c r="U769" s="9" t="n"/>
      <c r="V769" s="9" t="n"/>
      <c r="W769" s="9" t="n"/>
      <c r="X769" s="9" t="n"/>
      <c r="Y769" s="9" t="n"/>
      <c r="Z769" s="9" t="n"/>
    </row>
    <row r="770" hidden="1" ht="15.75" customHeight="1" s="44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  <c r="J770" s="9" t="n"/>
      <c r="K770" s="9" t="n"/>
      <c r="L770" s="9" t="n"/>
      <c r="M770" s="9" t="n"/>
      <c r="N770" s="9" t="n"/>
      <c r="O770" s="9" t="n"/>
      <c r="P770" s="9" t="n"/>
      <c r="Q770" s="9" t="n"/>
      <c r="R770" s="9" t="n"/>
      <c r="S770" s="9" t="n"/>
      <c r="T770" s="9" t="n"/>
      <c r="U770" s="9" t="n"/>
      <c r="V770" s="9" t="n"/>
      <c r="W770" s="9" t="n"/>
      <c r="X770" s="9" t="n"/>
      <c r="Y770" s="9" t="n"/>
      <c r="Z770" s="9" t="n"/>
    </row>
    <row r="771" hidden="1" ht="15.75" customHeight="1" s="44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  <c r="J771" s="9" t="n"/>
      <c r="K771" s="9" t="n"/>
      <c r="L771" s="9" t="n"/>
      <c r="M771" s="9" t="n"/>
      <c r="N771" s="9" t="n"/>
      <c r="O771" s="9" t="n"/>
      <c r="P771" s="9" t="n"/>
      <c r="Q771" s="9" t="n"/>
      <c r="R771" s="9" t="n"/>
      <c r="S771" s="9" t="n"/>
      <c r="T771" s="9" t="n"/>
      <c r="U771" s="9" t="n"/>
      <c r="V771" s="9" t="n"/>
      <c r="W771" s="9" t="n"/>
      <c r="X771" s="9" t="n"/>
      <c r="Y771" s="9" t="n"/>
      <c r="Z771" s="9" t="n"/>
    </row>
    <row r="772" hidden="1" ht="15.75" customHeight="1" s="44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  <c r="J772" s="9" t="n"/>
      <c r="K772" s="9" t="n"/>
      <c r="L772" s="9" t="n"/>
      <c r="M772" s="9" t="n"/>
      <c r="N772" s="9" t="n"/>
      <c r="O772" s="9" t="n"/>
      <c r="P772" s="9" t="n"/>
      <c r="Q772" s="9" t="n"/>
      <c r="R772" s="9" t="n"/>
      <c r="S772" s="9" t="n"/>
      <c r="T772" s="9" t="n"/>
      <c r="U772" s="9" t="n"/>
      <c r="V772" s="9" t="n"/>
      <c r="W772" s="9" t="n"/>
      <c r="X772" s="9" t="n"/>
      <c r="Y772" s="9" t="n"/>
      <c r="Z772" s="9" t="n"/>
    </row>
    <row r="773" hidden="1" ht="15.75" customHeight="1" s="44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  <c r="J773" s="9" t="n"/>
      <c r="K773" s="9" t="n"/>
      <c r="L773" s="9" t="n"/>
      <c r="M773" s="9" t="n"/>
      <c r="N773" s="9" t="n"/>
      <c r="O773" s="9" t="n"/>
      <c r="P773" s="9" t="n"/>
      <c r="Q773" s="9" t="n"/>
      <c r="R773" s="9" t="n"/>
      <c r="S773" s="9" t="n"/>
      <c r="T773" s="9" t="n"/>
      <c r="U773" s="9" t="n"/>
      <c r="V773" s="9" t="n"/>
      <c r="W773" s="9" t="n"/>
      <c r="X773" s="9" t="n"/>
      <c r="Y773" s="9" t="n"/>
      <c r="Z773" s="9" t="n"/>
    </row>
    <row r="774" hidden="1" ht="15.75" customHeight="1" s="44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  <c r="J774" s="9" t="n"/>
      <c r="K774" s="9" t="n"/>
      <c r="L774" s="9" t="n"/>
      <c r="M774" s="9" t="n"/>
      <c r="N774" s="9" t="n"/>
      <c r="O774" s="9" t="n"/>
      <c r="P774" s="9" t="n"/>
      <c r="Q774" s="9" t="n"/>
      <c r="R774" s="9" t="n"/>
      <c r="S774" s="9" t="n"/>
      <c r="T774" s="9" t="n"/>
      <c r="U774" s="9" t="n"/>
      <c r="V774" s="9" t="n"/>
      <c r="W774" s="9" t="n"/>
      <c r="X774" s="9" t="n"/>
      <c r="Y774" s="9" t="n"/>
      <c r="Z774" s="9" t="n"/>
    </row>
    <row r="775" hidden="1" ht="15.75" customHeight="1" s="44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  <c r="J775" s="9" t="n"/>
      <c r="K775" s="9" t="n"/>
      <c r="L775" s="9" t="n"/>
      <c r="M775" s="9" t="n"/>
      <c r="N775" s="9" t="n"/>
      <c r="O775" s="9" t="n"/>
      <c r="P775" s="9" t="n"/>
      <c r="Q775" s="9" t="n"/>
      <c r="R775" s="9" t="n"/>
      <c r="S775" s="9" t="n"/>
      <c r="T775" s="9" t="n"/>
      <c r="U775" s="9" t="n"/>
      <c r="V775" s="9" t="n"/>
      <c r="W775" s="9" t="n"/>
      <c r="X775" s="9" t="n"/>
      <c r="Y775" s="9" t="n"/>
      <c r="Z775" s="9" t="n"/>
    </row>
    <row r="776" hidden="1" ht="15.75" customHeight="1" s="44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  <c r="J776" s="9" t="n"/>
      <c r="K776" s="9" t="n"/>
      <c r="L776" s="9" t="n"/>
      <c r="M776" s="9" t="n"/>
      <c r="N776" s="9" t="n"/>
      <c r="O776" s="9" t="n"/>
      <c r="P776" s="9" t="n"/>
      <c r="Q776" s="9" t="n"/>
      <c r="R776" s="9" t="n"/>
      <c r="S776" s="9" t="n"/>
      <c r="T776" s="9" t="n"/>
      <c r="U776" s="9" t="n"/>
      <c r="V776" s="9" t="n"/>
      <c r="W776" s="9" t="n"/>
      <c r="X776" s="9" t="n"/>
      <c r="Y776" s="9" t="n"/>
      <c r="Z776" s="9" t="n"/>
    </row>
    <row r="777" hidden="1" ht="15.75" customHeight="1" s="44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  <c r="J777" s="9" t="n"/>
      <c r="K777" s="9" t="n"/>
      <c r="L777" s="9" t="n"/>
      <c r="M777" s="9" t="n"/>
      <c r="N777" s="9" t="n"/>
      <c r="O777" s="9" t="n"/>
      <c r="P777" s="9" t="n"/>
      <c r="Q777" s="9" t="n"/>
      <c r="R777" s="9" t="n"/>
      <c r="S777" s="9" t="n"/>
      <c r="T777" s="9" t="n"/>
      <c r="U777" s="9" t="n"/>
      <c r="V777" s="9" t="n"/>
      <c r="W777" s="9" t="n"/>
      <c r="X777" s="9" t="n"/>
      <c r="Y777" s="9" t="n"/>
      <c r="Z777" s="9" t="n"/>
    </row>
    <row r="778" hidden="1" ht="15.75" customHeight="1" s="44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  <c r="J778" s="9" t="n"/>
      <c r="K778" s="9" t="n"/>
      <c r="L778" s="9" t="n"/>
      <c r="M778" s="9" t="n"/>
      <c r="N778" s="9" t="n"/>
      <c r="O778" s="9" t="n"/>
      <c r="P778" s="9" t="n"/>
      <c r="Q778" s="9" t="n"/>
      <c r="R778" s="9" t="n"/>
      <c r="S778" s="9" t="n"/>
      <c r="T778" s="9" t="n"/>
      <c r="U778" s="9" t="n"/>
      <c r="V778" s="9" t="n"/>
      <c r="W778" s="9" t="n"/>
      <c r="X778" s="9" t="n"/>
      <c r="Y778" s="9" t="n"/>
      <c r="Z778" s="9" t="n"/>
    </row>
    <row r="779" hidden="1" ht="15.75" customHeight="1" s="44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  <c r="J779" s="9" t="n"/>
      <c r="K779" s="9" t="n"/>
      <c r="L779" s="9" t="n"/>
      <c r="M779" s="9" t="n"/>
      <c r="N779" s="9" t="n"/>
      <c r="O779" s="9" t="n"/>
      <c r="P779" s="9" t="n"/>
      <c r="Q779" s="9" t="n"/>
      <c r="R779" s="9" t="n"/>
      <c r="S779" s="9" t="n"/>
      <c r="T779" s="9" t="n"/>
      <c r="U779" s="9" t="n"/>
      <c r="V779" s="9" t="n"/>
      <c r="W779" s="9" t="n"/>
      <c r="X779" s="9" t="n"/>
      <c r="Y779" s="9" t="n"/>
      <c r="Z779" s="9" t="n"/>
    </row>
    <row r="780" hidden="1" ht="15.75" customHeight="1" s="44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  <c r="J780" s="9" t="n"/>
      <c r="K780" s="9" t="n"/>
      <c r="L780" s="9" t="n"/>
      <c r="M780" s="9" t="n"/>
      <c r="N780" s="9" t="n"/>
      <c r="O780" s="9" t="n"/>
      <c r="P780" s="9" t="n"/>
      <c r="Q780" s="9" t="n"/>
      <c r="R780" s="9" t="n"/>
      <c r="S780" s="9" t="n"/>
      <c r="T780" s="9" t="n"/>
      <c r="U780" s="9" t="n"/>
      <c r="V780" s="9" t="n"/>
      <c r="W780" s="9" t="n"/>
      <c r="X780" s="9" t="n"/>
      <c r="Y780" s="9" t="n"/>
      <c r="Z780" s="9" t="n"/>
    </row>
    <row r="781" hidden="1" ht="15.75" customHeight="1" s="44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  <c r="J781" s="9" t="n"/>
      <c r="K781" s="9" t="n"/>
      <c r="L781" s="9" t="n"/>
      <c r="M781" s="9" t="n"/>
      <c r="N781" s="9" t="n"/>
      <c r="O781" s="9" t="n"/>
      <c r="P781" s="9" t="n"/>
      <c r="Q781" s="9" t="n"/>
      <c r="R781" s="9" t="n"/>
      <c r="S781" s="9" t="n"/>
      <c r="T781" s="9" t="n"/>
      <c r="U781" s="9" t="n"/>
      <c r="V781" s="9" t="n"/>
      <c r="W781" s="9" t="n"/>
      <c r="X781" s="9" t="n"/>
      <c r="Y781" s="9" t="n"/>
      <c r="Z781" s="9" t="n"/>
    </row>
    <row r="782" hidden="1" ht="15.75" customHeight="1" s="44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  <c r="J782" s="9" t="n"/>
      <c r="K782" s="9" t="n"/>
      <c r="L782" s="9" t="n"/>
      <c r="M782" s="9" t="n"/>
      <c r="N782" s="9" t="n"/>
      <c r="O782" s="9" t="n"/>
      <c r="P782" s="9" t="n"/>
      <c r="Q782" s="9" t="n"/>
      <c r="R782" s="9" t="n"/>
      <c r="S782" s="9" t="n"/>
      <c r="T782" s="9" t="n"/>
      <c r="U782" s="9" t="n"/>
      <c r="V782" s="9" t="n"/>
      <c r="W782" s="9" t="n"/>
      <c r="X782" s="9" t="n"/>
      <c r="Y782" s="9" t="n"/>
      <c r="Z782" s="9" t="n"/>
    </row>
    <row r="783" hidden="1" ht="15.75" customHeight="1" s="44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  <c r="J783" s="9" t="n"/>
      <c r="K783" s="9" t="n"/>
      <c r="L783" s="9" t="n"/>
      <c r="M783" s="9" t="n"/>
      <c r="N783" s="9" t="n"/>
      <c r="O783" s="9" t="n"/>
      <c r="P783" s="9" t="n"/>
      <c r="Q783" s="9" t="n"/>
      <c r="R783" s="9" t="n"/>
      <c r="S783" s="9" t="n"/>
      <c r="T783" s="9" t="n"/>
      <c r="U783" s="9" t="n"/>
      <c r="V783" s="9" t="n"/>
      <c r="W783" s="9" t="n"/>
      <c r="X783" s="9" t="n"/>
      <c r="Y783" s="9" t="n"/>
      <c r="Z783" s="9" t="n"/>
    </row>
    <row r="784" hidden="1" ht="15.75" customHeight="1" s="44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  <c r="J784" s="9" t="n"/>
      <c r="K784" s="9" t="n"/>
      <c r="L784" s="9" t="n"/>
      <c r="M784" s="9" t="n"/>
      <c r="N784" s="9" t="n"/>
      <c r="O784" s="9" t="n"/>
      <c r="P784" s="9" t="n"/>
      <c r="Q784" s="9" t="n"/>
      <c r="R784" s="9" t="n"/>
      <c r="S784" s="9" t="n"/>
      <c r="T784" s="9" t="n"/>
      <c r="U784" s="9" t="n"/>
      <c r="V784" s="9" t="n"/>
      <c r="W784" s="9" t="n"/>
      <c r="X784" s="9" t="n"/>
      <c r="Y784" s="9" t="n"/>
      <c r="Z784" s="9" t="n"/>
    </row>
    <row r="785" hidden="1" ht="15.75" customHeight="1" s="44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  <c r="J785" s="9" t="n"/>
      <c r="K785" s="9" t="n"/>
      <c r="L785" s="9" t="n"/>
      <c r="M785" s="9" t="n"/>
      <c r="N785" s="9" t="n"/>
      <c r="O785" s="9" t="n"/>
      <c r="P785" s="9" t="n"/>
      <c r="Q785" s="9" t="n"/>
      <c r="R785" s="9" t="n"/>
      <c r="S785" s="9" t="n"/>
      <c r="T785" s="9" t="n"/>
      <c r="U785" s="9" t="n"/>
      <c r="V785" s="9" t="n"/>
      <c r="W785" s="9" t="n"/>
      <c r="X785" s="9" t="n"/>
      <c r="Y785" s="9" t="n"/>
      <c r="Z785" s="9" t="n"/>
    </row>
    <row r="786" hidden="1" ht="15.75" customHeight="1" s="44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  <c r="J786" s="9" t="n"/>
      <c r="K786" s="9" t="n"/>
      <c r="L786" s="9" t="n"/>
      <c r="M786" s="9" t="n"/>
      <c r="N786" s="9" t="n"/>
      <c r="O786" s="9" t="n"/>
      <c r="P786" s="9" t="n"/>
      <c r="Q786" s="9" t="n"/>
      <c r="R786" s="9" t="n"/>
      <c r="S786" s="9" t="n"/>
      <c r="T786" s="9" t="n"/>
      <c r="U786" s="9" t="n"/>
      <c r="V786" s="9" t="n"/>
      <c r="W786" s="9" t="n"/>
      <c r="X786" s="9" t="n"/>
      <c r="Y786" s="9" t="n"/>
      <c r="Z786" s="9" t="n"/>
    </row>
    <row r="787" hidden="1" ht="15.75" customHeight="1" s="44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  <c r="J787" s="9" t="n"/>
      <c r="K787" s="9" t="n"/>
      <c r="L787" s="9" t="n"/>
      <c r="M787" s="9" t="n"/>
      <c r="N787" s="9" t="n"/>
      <c r="O787" s="9" t="n"/>
      <c r="P787" s="9" t="n"/>
      <c r="Q787" s="9" t="n"/>
      <c r="R787" s="9" t="n"/>
      <c r="S787" s="9" t="n"/>
      <c r="T787" s="9" t="n"/>
      <c r="U787" s="9" t="n"/>
      <c r="V787" s="9" t="n"/>
      <c r="W787" s="9" t="n"/>
      <c r="X787" s="9" t="n"/>
      <c r="Y787" s="9" t="n"/>
      <c r="Z787" s="9" t="n"/>
    </row>
    <row r="788" hidden="1" ht="15.75" customHeight="1" s="44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  <c r="J788" s="9" t="n"/>
      <c r="K788" s="9" t="n"/>
      <c r="L788" s="9" t="n"/>
      <c r="M788" s="9" t="n"/>
      <c r="N788" s="9" t="n"/>
      <c r="O788" s="9" t="n"/>
      <c r="P788" s="9" t="n"/>
      <c r="Q788" s="9" t="n"/>
      <c r="R788" s="9" t="n"/>
      <c r="S788" s="9" t="n"/>
      <c r="T788" s="9" t="n"/>
      <c r="U788" s="9" t="n"/>
      <c r="V788" s="9" t="n"/>
      <c r="W788" s="9" t="n"/>
      <c r="X788" s="9" t="n"/>
      <c r="Y788" s="9" t="n"/>
      <c r="Z788" s="9" t="n"/>
    </row>
    <row r="789" hidden="1" ht="15.75" customHeight="1" s="44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  <c r="J789" s="9" t="n"/>
      <c r="K789" s="9" t="n"/>
      <c r="L789" s="9" t="n"/>
      <c r="M789" s="9" t="n"/>
      <c r="N789" s="9" t="n"/>
      <c r="O789" s="9" t="n"/>
      <c r="P789" s="9" t="n"/>
      <c r="Q789" s="9" t="n"/>
      <c r="R789" s="9" t="n"/>
      <c r="S789" s="9" t="n"/>
      <c r="T789" s="9" t="n"/>
      <c r="U789" s="9" t="n"/>
      <c r="V789" s="9" t="n"/>
      <c r="W789" s="9" t="n"/>
      <c r="X789" s="9" t="n"/>
      <c r="Y789" s="9" t="n"/>
      <c r="Z789" s="9" t="n"/>
    </row>
    <row r="790" hidden="1" ht="15.75" customHeight="1" s="44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  <c r="J790" s="9" t="n"/>
      <c r="K790" s="9" t="n"/>
      <c r="L790" s="9" t="n"/>
      <c r="M790" s="9" t="n"/>
      <c r="N790" s="9" t="n"/>
      <c r="O790" s="9" t="n"/>
      <c r="P790" s="9" t="n"/>
      <c r="Q790" s="9" t="n"/>
      <c r="R790" s="9" t="n"/>
      <c r="S790" s="9" t="n"/>
      <c r="T790" s="9" t="n"/>
      <c r="U790" s="9" t="n"/>
      <c r="V790" s="9" t="n"/>
      <c r="W790" s="9" t="n"/>
      <c r="X790" s="9" t="n"/>
      <c r="Y790" s="9" t="n"/>
      <c r="Z790" s="9" t="n"/>
    </row>
    <row r="791" hidden="1" ht="15.75" customHeight="1" s="44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  <c r="J791" s="9" t="n"/>
      <c r="K791" s="9" t="n"/>
      <c r="L791" s="9" t="n"/>
      <c r="M791" s="9" t="n"/>
      <c r="N791" s="9" t="n"/>
      <c r="O791" s="9" t="n"/>
      <c r="P791" s="9" t="n"/>
      <c r="Q791" s="9" t="n"/>
      <c r="R791" s="9" t="n"/>
      <c r="S791" s="9" t="n"/>
      <c r="T791" s="9" t="n"/>
      <c r="U791" s="9" t="n"/>
      <c r="V791" s="9" t="n"/>
      <c r="W791" s="9" t="n"/>
      <c r="X791" s="9" t="n"/>
      <c r="Y791" s="9" t="n"/>
      <c r="Z791" s="9" t="n"/>
    </row>
    <row r="792" hidden="1" ht="15.75" customHeight="1" s="44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  <c r="J792" s="9" t="n"/>
      <c r="K792" s="9" t="n"/>
      <c r="L792" s="9" t="n"/>
      <c r="M792" s="9" t="n"/>
      <c r="N792" s="9" t="n"/>
      <c r="O792" s="9" t="n"/>
      <c r="P792" s="9" t="n"/>
      <c r="Q792" s="9" t="n"/>
      <c r="R792" s="9" t="n"/>
      <c r="S792" s="9" t="n"/>
      <c r="T792" s="9" t="n"/>
      <c r="U792" s="9" t="n"/>
      <c r="V792" s="9" t="n"/>
      <c r="W792" s="9" t="n"/>
      <c r="X792" s="9" t="n"/>
      <c r="Y792" s="9" t="n"/>
      <c r="Z792" s="9" t="n"/>
    </row>
    <row r="793" hidden="1" ht="15.75" customHeight="1" s="44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  <c r="J793" s="9" t="n"/>
      <c r="K793" s="9" t="n"/>
      <c r="L793" s="9" t="n"/>
      <c r="M793" s="9" t="n"/>
      <c r="N793" s="9" t="n"/>
      <c r="O793" s="9" t="n"/>
      <c r="P793" s="9" t="n"/>
      <c r="Q793" s="9" t="n"/>
      <c r="R793" s="9" t="n"/>
      <c r="S793" s="9" t="n"/>
      <c r="T793" s="9" t="n"/>
      <c r="U793" s="9" t="n"/>
      <c r="V793" s="9" t="n"/>
      <c r="W793" s="9" t="n"/>
      <c r="X793" s="9" t="n"/>
      <c r="Y793" s="9" t="n"/>
      <c r="Z793" s="9" t="n"/>
    </row>
    <row r="794" hidden="1" ht="15.75" customHeight="1" s="44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  <c r="J794" s="9" t="n"/>
      <c r="K794" s="9" t="n"/>
      <c r="L794" s="9" t="n"/>
      <c r="M794" s="9" t="n"/>
      <c r="N794" s="9" t="n"/>
      <c r="O794" s="9" t="n"/>
      <c r="P794" s="9" t="n"/>
      <c r="Q794" s="9" t="n"/>
      <c r="R794" s="9" t="n"/>
      <c r="S794" s="9" t="n"/>
      <c r="T794" s="9" t="n"/>
      <c r="U794" s="9" t="n"/>
      <c r="V794" s="9" t="n"/>
      <c r="W794" s="9" t="n"/>
      <c r="X794" s="9" t="n"/>
      <c r="Y794" s="9" t="n"/>
      <c r="Z794" s="9" t="n"/>
    </row>
    <row r="795" hidden="1" ht="15.75" customHeight="1" s="44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  <c r="J795" s="9" t="n"/>
      <c r="K795" s="9" t="n"/>
      <c r="L795" s="9" t="n"/>
      <c r="M795" s="9" t="n"/>
      <c r="N795" s="9" t="n"/>
      <c r="O795" s="9" t="n"/>
      <c r="P795" s="9" t="n"/>
      <c r="Q795" s="9" t="n"/>
      <c r="R795" s="9" t="n"/>
      <c r="S795" s="9" t="n"/>
      <c r="T795" s="9" t="n"/>
      <c r="U795" s="9" t="n"/>
      <c r="V795" s="9" t="n"/>
      <c r="W795" s="9" t="n"/>
      <c r="X795" s="9" t="n"/>
      <c r="Y795" s="9" t="n"/>
      <c r="Z795" s="9" t="n"/>
    </row>
    <row r="796" hidden="1" ht="15.75" customHeight="1" s="44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  <c r="J796" s="9" t="n"/>
      <c r="K796" s="9" t="n"/>
      <c r="L796" s="9" t="n"/>
      <c r="M796" s="9" t="n"/>
      <c r="N796" s="9" t="n"/>
      <c r="O796" s="9" t="n"/>
      <c r="P796" s="9" t="n"/>
      <c r="Q796" s="9" t="n"/>
      <c r="R796" s="9" t="n"/>
      <c r="S796" s="9" t="n"/>
      <c r="T796" s="9" t="n"/>
      <c r="U796" s="9" t="n"/>
      <c r="V796" s="9" t="n"/>
      <c r="W796" s="9" t="n"/>
      <c r="X796" s="9" t="n"/>
      <c r="Y796" s="9" t="n"/>
      <c r="Z796" s="9" t="n"/>
    </row>
    <row r="797" hidden="1" ht="15.75" customHeight="1" s="44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  <c r="J797" s="9" t="n"/>
      <c r="K797" s="9" t="n"/>
      <c r="L797" s="9" t="n"/>
      <c r="M797" s="9" t="n"/>
      <c r="N797" s="9" t="n"/>
      <c r="O797" s="9" t="n"/>
      <c r="P797" s="9" t="n"/>
      <c r="Q797" s="9" t="n"/>
      <c r="R797" s="9" t="n"/>
      <c r="S797" s="9" t="n"/>
      <c r="T797" s="9" t="n"/>
      <c r="U797" s="9" t="n"/>
      <c r="V797" s="9" t="n"/>
      <c r="W797" s="9" t="n"/>
      <c r="X797" s="9" t="n"/>
      <c r="Y797" s="9" t="n"/>
      <c r="Z797" s="9" t="n"/>
    </row>
    <row r="798" hidden="1" ht="15.75" customHeight="1" s="44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  <c r="J798" s="9" t="n"/>
      <c r="K798" s="9" t="n"/>
      <c r="L798" s="9" t="n"/>
      <c r="M798" s="9" t="n"/>
      <c r="N798" s="9" t="n"/>
      <c r="O798" s="9" t="n"/>
      <c r="P798" s="9" t="n"/>
      <c r="Q798" s="9" t="n"/>
      <c r="R798" s="9" t="n"/>
      <c r="S798" s="9" t="n"/>
      <c r="T798" s="9" t="n"/>
      <c r="U798" s="9" t="n"/>
      <c r="V798" s="9" t="n"/>
      <c r="W798" s="9" t="n"/>
      <c r="X798" s="9" t="n"/>
      <c r="Y798" s="9" t="n"/>
      <c r="Z798" s="9" t="n"/>
    </row>
    <row r="799" hidden="1" ht="15.75" customHeight="1" s="44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  <c r="J799" s="9" t="n"/>
      <c r="K799" s="9" t="n"/>
      <c r="L799" s="9" t="n"/>
      <c r="M799" s="9" t="n"/>
      <c r="N799" s="9" t="n"/>
      <c r="O799" s="9" t="n"/>
      <c r="P799" s="9" t="n"/>
      <c r="Q799" s="9" t="n"/>
      <c r="R799" s="9" t="n"/>
      <c r="S799" s="9" t="n"/>
      <c r="T799" s="9" t="n"/>
      <c r="U799" s="9" t="n"/>
      <c r="V799" s="9" t="n"/>
      <c r="W799" s="9" t="n"/>
      <c r="X799" s="9" t="n"/>
      <c r="Y799" s="9" t="n"/>
      <c r="Z799" s="9" t="n"/>
    </row>
    <row r="800" hidden="1" ht="15.75" customHeight="1" s="44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  <c r="J800" s="9" t="n"/>
      <c r="K800" s="9" t="n"/>
      <c r="L800" s="9" t="n"/>
      <c r="M800" s="9" t="n"/>
      <c r="N800" s="9" t="n"/>
      <c r="O800" s="9" t="n"/>
      <c r="P800" s="9" t="n"/>
      <c r="Q800" s="9" t="n"/>
      <c r="R800" s="9" t="n"/>
      <c r="S800" s="9" t="n"/>
      <c r="T800" s="9" t="n"/>
      <c r="U800" s="9" t="n"/>
      <c r="V800" s="9" t="n"/>
      <c r="W800" s="9" t="n"/>
      <c r="X800" s="9" t="n"/>
      <c r="Y800" s="9" t="n"/>
      <c r="Z800" s="9" t="n"/>
    </row>
    <row r="801" hidden="1" ht="15.75" customHeight="1" s="44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  <c r="J801" s="9" t="n"/>
      <c r="K801" s="9" t="n"/>
      <c r="L801" s="9" t="n"/>
      <c r="M801" s="9" t="n"/>
      <c r="N801" s="9" t="n"/>
      <c r="O801" s="9" t="n"/>
      <c r="P801" s="9" t="n"/>
      <c r="Q801" s="9" t="n"/>
      <c r="R801" s="9" t="n"/>
      <c r="S801" s="9" t="n"/>
      <c r="T801" s="9" t="n"/>
      <c r="U801" s="9" t="n"/>
      <c r="V801" s="9" t="n"/>
      <c r="W801" s="9" t="n"/>
      <c r="X801" s="9" t="n"/>
      <c r="Y801" s="9" t="n"/>
      <c r="Z801" s="9" t="n"/>
    </row>
    <row r="802" hidden="1" ht="15.75" customHeight="1" s="44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  <c r="J802" s="9" t="n"/>
      <c r="K802" s="9" t="n"/>
      <c r="L802" s="9" t="n"/>
      <c r="M802" s="9" t="n"/>
      <c r="N802" s="9" t="n"/>
      <c r="O802" s="9" t="n"/>
      <c r="P802" s="9" t="n"/>
      <c r="Q802" s="9" t="n"/>
      <c r="R802" s="9" t="n"/>
      <c r="S802" s="9" t="n"/>
      <c r="T802" s="9" t="n"/>
      <c r="U802" s="9" t="n"/>
      <c r="V802" s="9" t="n"/>
      <c r="W802" s="9" t="n"/>
      <c r="X802" s="9" t="n"/>
      <c r="Y802" s="9" t="n"/>
      <c r="Z802" s="9" t="n"/>
    </row>
    <row r="803" hidden="1" ht="15.75" customHeight="1" s="44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  <c r="J803" s="9" t="n"/>
      <c r="K803" s="9" t="n"/>
      <c r="L803" s="9" t="n"/>
      <c r="M803" s="9" t="n"/>
      <c r="N803" s="9" t="n"/>
      <c r="O803" s="9" t="n"/>
      <c r="P803" s="9" t="n"/>
      <c r="Q803" s="9" t="n"/>
      <c r="R803" s="9" t="n"/>
      <c r="S803" s="9" t="n"/>
      <c r="T803" s="9" t="n"/>
      <c r="U803" s="9" t="n"/>
      <c r="V803" s="9" t="n"/>
      <c r="W803" s="9" t="n"/>
      <c r="X803" s="9" t="n"/>
      <c r="Y803" s="9" t="n"/>
      <c r="Z803" s="9" t="n"/>
    </row>
    <row r="804" hidden="1" ht="15.75" customHeight="1" s="44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  <c r="J804" s="9" t="n"/>
      <c r="K804" s="9" t="n"/>
      <c r="L804" s="9" t="n"/>
      <c r="M804" s="9" t="n"/>
      <c r="N804" s="9" t="n"/>
      <c r="O804" s="9" t="n"/>
      <c r="P804" s="9" t="n"/>
      <c r="Q804" s="9" t="n"/>
      <c r="R804" s="9" t="n"/>
      <c r="S804" s="9" t="n"/>
      <c r="T804" s="9" t="n"/>
      <c r="U804" s="9" t="n"/>
      <c r="V804" s="9" t="n"/>
      <c r="W804" s="9" t="n"/>
      <c r="X804" s="9" t="n"/>
      <c r="Y804" s="9" t="n"/>
      <c r="Z804" s="9" t="n"/>
    </row>
    <row r="805" hidden="1" ht="15.75" customHeight="1" s="44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  <c r="J805" s="9" t="n"/>
      <c r="K805" s="9" t="n"/>
      <c r="L805" s="9" t="n"/>
      <c r="M805" s="9" t="n"/>
      <c r="N805" s="9" t="n"/>
      <c r="O805" s="9" t="n"/>
      <c r="P805" s="9" t="n"/>
      <c r="Q805" s="9" t="n"/>
      <c r="R805" s="9" t="n"/>
      <c r="S805" s="9" t="n"/>
      <c r="T805" s="9" t="n"/>
      <c r="U805" s="9" t="n"/>
      <c r="V805" s="9" t="n"/>
      <c r="W805" s="9" t="n"/>
      <c r="X805" s="9" t="n"/>
      <c r="Y805" s="9" t="n"/>
      <c r="Z805" s="9" t="n"/>
    </row>
    <row r="806" hidden="1" ht="15.75" customHeight="1" s="44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  <c r="J806" s="9" t="n"/>
      <c r="K806" s="9" t="n"/>
      <c r="L806" s="9" t="n"/>
      <c r="M806" s="9" t="n"/>
      <c r="N806" s="9" t="n"/>
      <c r="O806" s="9" t="n"/>
      <c r="P806" s="9" t="n"/>
      <c r="Q806" s="9" t="n"/>
      <c r="R806" s="9" t="n"/>
      <c r="S806" s="9" t="n"/>
      <c r="T806" s="9" t="n"/>
      <c r="U806" s="9" t="n"/>
      <c r="V806" s="9" t="n"/>
      <c r="W806" s="9" t="n"/>
      <c r="X806" s="9" t="n"/>
      <c r="Y806" s="9" t="n"/>
      <c r="Z806" s="9" t="n"/>
    </row>
    <row r="807" hidden="1" ht="15.75" customHeight="1" s="44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  <c r="J807" s="9" t="n"/>
      <c r="K807" s="9" t="n"/>
      <c r="L807" s="9" t="n"/>
      <c r="M807" s="9" t="n"/>
      <c r="N807" s="9" t="n"/>
      <c r="O807" s="9" t="n"/>
      <c r="P807" s="9" t="n"/>
      <c r="Q807" s="9" t="n"/>
      <c r="R807" s="9" t="n"/>
      <c r="S807" s="9" t="n"/>
      <c r="T807" s="9" t="n"/>
      <c r="U807" s="9" t="n"/>
      <c r="V807" s="9" t="n"/>
      <c r="W807" s="9" t="n"/>
      <c r="X807" s="9" t="n"/>
      <c r="Y807" s="9" t="n"/>
      <c r="Z807" s="9" t="n"/>
    </row>
    <row r="808" hidden="1" ht="15.75" customHeight="1" s="44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  <c r="J808" s="9" t="n"/>
      <c r="K808" s="9" t="n"/>
      <c r="L808" s="9" t="n"/>
      <c r="M808" s="9" t="n"/>
      <c r="N808" s="9" t="n"/>
      <c r="O808" s="9" t="n"/>
      <c r="P808" s="9" t="n"/>
      <c r="Q808" s="9" t="n"/>
      <c r="R808" s="9" t="n"/>
      <c r="S808" s="9" t="n"/>
      <c r="T808" s="9" t="n"/>
      <c r="U808" s="9" t="n"/>
      <c r="V808" s="9" t="n"/>
      <c r="W808" s="9" t="n"/>
      <c r="X808" s="9" t="n"/>
      <c r="Y808" s="9" t="n"/>
      <c r="Z808" s="9" t="n"/>
    </row>
    <row r="809" hidden="1" ht="15.75" customHeight="1" s="44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  <c r="J809" s="9" t="n"/>
      <c r="K809" s="9" t="n"/>
      <c r="L809" s="9" t="n"/>
      <c r="M809" s="9" t="n"/>
      <c r="N809" s="9" t="n"/>
      <c r="O809" s="9" t="n"/>
      <c r="P809" s="9" t="n"/>
      <c r="Q809" s="9" t="n"/>
      <c r="R809" s="9" t="n"/>
      <c r="S809" s="9" t="n"/>
      <c r="T809" s="9" t="n"/>
      <c r="U809" s="9" t="n"/>
      <c r="V809" s="9" t="n"/>
      <c r="W809" s="9" t="n"/>
      <c r="X809" s="9" t="n"/>
      <c r="Y809" s="9" t="n"/>
      <c r="Z809" s="9" t="n"/>
    </row>
    <row r="810" hidden="1" ht="15.75" customHeight="1" s="44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  <c r="J810" s="9" t="n"/>
      <c r="K810" s="9" t="n"/>
      <c r="L810" s="9" t="n"/>
      <c r="M810" s="9" t="n"/>
      <c r="N810" s="9" t="n"/>
      <c r="O810" s="9" t="n"/>
      <c r="P810" s="9" t="n"/>
      <c r="Q810" s="9" t="n"/>
      <c r="R810" s="9" t="n"/>
      <c r="S810" s="9" t="n"/>
      <c r="T810" s="9" t="n"/>
      <c r="U810" s="9" t="n"/>
      <c r="V810" s="9" t="n"/>
      <c r="W810" s="9" t="n"/>
      <c r="X810" s="9" t="n"/>
      <c r="Y810" s="9" t="n"/>
      <c r="Z810" s="9" t="n"/>
    </row>
    <row r="811" hidden="1" ht="15.75" customHeight="1" s="44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  <c r="J811" s="9" t="n"/>
      <c r="K811" s="9" t="n"/>
      <c r="L811" s="9" t="n"/>
      <c r="M811" s="9" t="n"/>
      <c r="N811" s="9" t="n"/>
      <c r="O811" s="9" t="n"/>
      <c r="P811" s="9" t="n"/>
      <c r="Q811" s="9" t="n"/>
      <c r="R811" s="9" t="n"/>
      <c r="S811" s="9" t="n"/>
      <c r="T811" s="9" t="n"/>
      <c r="U811" s="9" t="n"/>
      <c r="V811" s="9" t="n"/>
      <c r="W811" s="9" t="n"/>
      <c r="X811" s="9" t="n"/>
      <c r="Y811" s="9" t="n"/>
      <c r="Z811" s="9" t="n"/>
    </row>
    <row r="812" hidden="1" ht="15.75" customHeight="1" s="44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  <c r="J812" s="9" t="n"/>
      <c r="K812" s="9" t="n"/>
      <c r="L812" s="9" t="n"/>
      <c r="M812" s="9" t="n"/>
      <c r="N812" s="9" t="n"/>
      <c r="O812" s="9" t="n"/>
      <c r="P812" s="9" t="n"/>
      <c r="Q812" s="9" t="n"/>
      <c r="R812" s="9" t="n"/>
      <c r="S812" s="9" t="n"/>
      <c r="T812" s="9" t="n"/>
      <c r="U812" s="9" t="n"/>
      <c r="V812" s="9" t="n"/>
      <c r="W812" s="9" t="n"/>
      <c r="X812" s="9" t="n"/>
      <c r="Y812" s="9" t="n"/>
      <c r="Z812" s="9" t="n"/>
    </row>
    <row r="813" hidden="1" ht="15.75" customHeight="1" s="44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  <c r="J813" s="9" t="n"/>
      <c r="K813" s="9" t="n"/>
      <c r="L813" s="9" t="n"/>
      <c r="M813" s="9" t="n"/>
      <c r="N813" s="9" t="n"/>
      <c r="O813" s="9" t="n"/>
      <c r="P813" s="9" t="n"/>
      <c r="Q813" s="9" t="n"/>
      <c r="R813" s="9" t="n"/>
      <c r="S813" s="9" t="n"/>
      <c r="T813" s="9" t="n"/>
      <c r="U813" s="9" t="n"/>
      <c r="V813" s="9" t="n"/>
      <c r="W813" s="9" t="n"/>
      <c r="X813" s="9" t="n"/>
      <c r="Y813" s="9" t="n"/>
      <c r="Z813" s="9" t="n"/>
    </row>
    <row r="814" hidden="1" ht="15.75" customHeight="1" s="44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  <c r="J814" s="9" t="n"/>
      <c r="K814" s="9" t="n"/>
      <c r="L814" s="9" t="n"/>
      <c r="M814" s="9" t="n"/>
      <c r="N814" s="9" t="n"/>
      <c r="O814" s="9" t="n"/>
      <c r="P814" s="9" t="n"/>
      <c r="Q814" s="9" t="n"/>
      <c r="R814" s="9" t="n"/>
      <c r="S814" s="9" t="n"/>
      <c r="T814" s="9" t="n"/>
      <c r="U814" s="9" t="n"/>
      <c r="V814" s="9" t="n"/>
      <c r="W814" s="9" t="n"/>
      <c r="X814" s="9" t="n"/>
      <c r="Y814" s="9" t="n"/>
      <c r="Z814" s="9" t="n"/>
    </row>
    <row r="815" hidden="1" ht="15.75" customHeight="1" s="44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  <c r="J815" s="9" t="n"/>
      <c r="K815" s="9" t="n"/>
      <c r="L815" s="9" t="n"/>
      <c r="M815" s="9" t="n"/>
      <c r="N815" s="9" t="n"/>
      <c r="O815" s="9" t="n"/>
      <c r="P815" s="9" t="n"/>
      <c r="Q815" s="9" t="n"/>
      <c r="R815" s="9" t="n"/>
      <c r="S815" s="9" t="n"/>
      <c r="T815" s="9" t="n"/>
      <c r="U815" s="9" t="n"/>
      <c r="V815" s="9" t="n"/>
      <c r="W815" s="9" t="n"/>
      <c r="X815" s="9" t="n"/>
      <c r="Y815" s="9" t="n"/>
      <c r="Z815" s="9" t="n"/>
    </row>
    <row r="816" hidden="1" ht="15.75" customHeight="1" s="44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  <c r="J816" s="9" t="n"/>
      <c r="K816" s="9" t="n"/>
      <c r="L816" s="9" t="n"/>
      <c r="M816" s="9" t="n"/>
      <c r="N816" s="9" t="n"/>
      <c r="O816" s="9" t="n"/>
      <c r="P816" s="9" t="n"/>
      <c r="Q816" s="9" t="n"/>
      <c r="R816" s="9" t="n"/>
      <c r="S816" s="9" t="n"/>
      <c r="T816" s="9" t="n"/>
      <c r="U816" s="9" t="n"/>
      <c r="V816" s="9" t="n"/>
      <c r="W816" s="9" t="n"/>
      <c r="X816" s="9" t="n"/>
      <c r="Y816" s="9" t="n"/>
      <c r="Z816" s="9" t="n"/>
    </row>
    <row r="817" hidden="1" ht="15.75" customHeight="1" s="44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  <c r="J817" s="9" t="n"/>
      <c r="K817" s="9" t="n"/>
      <c r="L817" s="9" t="n"/>
      <c r="M817" s="9" t="n"/>
      <c r="N817" s="9" t="n"/>
      <c r="O817" s="9" t="n"/>
      <c r="P817" s="9" t="n"/>
      <c r="Q817" s="9" t="n"/>
      <c r="R817" s="9" t="n"/>
      <c r="S817" s="9" t="n"/>
      <c r="T817" s="9" t="n"/>
      <c r="U817" s="9" t="n"/>
      <c r="V817" s="9" t="n"/>
      <c r="W817" s="9" t="n"/>
      <c r="X817" s="9" t="n"/>
      <c r="Y817" s="9" t="n"/>
      <c r="Z817" s="9" t="n"/>
    </row>
    <row r="818" hidden="1" ht="15.75" customHeight="1" s="44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  <c r="J818" s="9" t="n"/>
      <c r="K818" s="9" t="n"/>
      <c r="L818" s="9" t="n"/>
      <c r="M818" s="9" t="n"/>
      <c r="N818" s="9" t="n"/>
      <c r="O818" s="9" t="n"/>
      <c r="P818" s="9" t="n"/>
      <c r="Q818" s="9" t="n"/>
      <c r="R818" s="9" t="n"/>
      <c r="S818" s="9" t="n"/>
      <c r="T818" s="9" t="n"/>
      <c r="U818" s="9" t="n"/>
      <c r="V818" s="9" t="n"/>
      <c r="W818" s="9" t="n"/>
      <c r="X818" s="9" t="n"/>
      <c r="Y818" s="9" t="n"/>
      <c r="Z818" s="9" t="n"/>
    </row>
    <row r="819" hidden="1" ht="15.75" customHeight="1" s="44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  <c r="J819" s="9" t="n"/>
      <c r="K819" s="9" t="n"/>
      <c r="L819" s="9" t="n"/>
      <c r="M819" s="9" t="n"/>
      <c r="N819" s="9" t="n"/>
      <c r="O819" s="9" t="n"/>
      <c r="P819" s="9" t="n"/>
      <c r="Q819" s="9" t="n"/>
      <c r="R819" s="9" t="n"/>
      <c r="S819" s="9" t="n"/>
      <c r="T819" s="9" t="n"/>
      <c r="U819" s="9" t="n"/>
      <c r="V819" s="9" t="n"/>
      <c r="W819" s="9" t="n"/>
      <c r="X819" s="9" t="n"/>
      <c r="Y819" s="9" t="n"/>
      <c r="Z819" s="9" t="n"/>
    </row>
    <row r="820" hidden="1" ht="15.75" customHeight="1" s="44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  <c r="J820" s="9" t="n"/>
      <c r="K820" s="9" t="n"/>
      <c r="L820" s="9" t="n"/>
      <c r="M820" s="9" t="n"/>
      <c r="N820" s="9" t="n"/>
      <c r="O820" s="9" t="n"/>
      <c r="P820" s="9" t="n"/>
      <c r="Q820" s="9" t="n"/>
      <c r="R820" s="9" t="n"/>
      <c r="S820" s="9" t="n"/>
      <c r="T820" s="9" t="n"/>
      <c r="U820" s="9" t="n"/>
      <c r="V820" s="9" t="n"/>
      <c r="W820" s="9" t="n"/>
      <c r="X820" s="9" t="n"/>
      <c r="Y820" s="9" t="n"/>
      <c r="Z820" s="9" t="n"/>
    </row>
    <row r="821" hidden="1" ht="15.75" customHeight="1" s="44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  <c r="J821" s="9" t="n"/>
      <c r="K821" s="9" t="n"/>
      <c r="L821" s="9" t="n"/>
      <c r="M821" s="9" t="n"/>
      <c r="N821" s="9" t="n"/>
      <c r="O821" s="9" t="n"/>
      <c r="P821" s="9" t="n"/>
      <c r="Q821" s="9" t="n"/>
      <c r="R821" s="9" t="n"/>
      <c r="S821" s="9" t="n"/>
      <c r="T821" s="9" t="n"/>
      <c r="U821" s="9" t="n"/>
      <c r="V821" s="9" t="n"/>
      <c r="W821" s="9" t="n"/>
      <c r="X821" s="9" t="n"/>
      <c r="Y821" s="9" t="n"/>
      <c r="Z821" s="9" t="n"/>
    </row>
    <row r="822" hidden="1" ht="15.75" customHeight="1" s="44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  <c r="J822" s="9" t="n"/>
      <c r="K822" s="9" t="n"/>
      <c r="L822" s="9" t="n"/>
      <c r="M822" s="9" t="n"/>
      <c r="N822" s="9" t="n"/>
      <c r="O822" s="9" t="n"/>
      <c r="P822" s="9" t="n"/>
      <c r="Q822" s="9" t="n"/>
      <c r="R822" s="9" t="n"/>
      <c r="S822" s="9" t="n"/>
      <c r="T822" s="9" t="n"/>
      <c r="U822" s="9" t="n"/>
      <c r="V822" s="9" t="n"/>
      <c r="W822" s="9" t="n"/>
      <c r="X822" s="9" t="n"/>
      <c r="Y822" s="9" t="n"/>
      <c r="Z822" s="9" t="n"/>
    </row>
    <row r="823" hidden="1" ht="15.75" customHeight="1" s="44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  <c r="J823" s="9" t="n"/>
      <c r="K823" s="9" t="n"/>
      <c r="L823" s="9" t="n"/>
      <c r="M823" s="9" t="n"/>
      <c r="N823" s="9" t="n"/>
      <c r="O823" s="9" t="n"/>
      <c r="P823" s="9" t="n"/>
      <c r="Q823" s="9" t="n"/>
      <c r="R823" s="9" t="n"/>
      <c r="S823" s="9" t="n"/>
      <c r="T823" s="9" t="n"/>
      <c r="U823" s="9" t="n"/>
      <c r="V823" s="9" t="n"/>
      <c r="W823" s="9" t="n"/>
      <c r="X823" s="9" t="n"/>
      <c r="Y823" s="9" t="n"/>
      <c r="Z823" s="9" t="n"/>
    </row>
    <row r="824" hidden="1" ht="15.75" customHeight="1" s="44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  <c r="J824" s="9" t="n"/>
      <c r="K824" s="9" t="n"/>
      <c r="L824" s="9" t="n"/>
      <c r="M824" s="9" t="n"/>
      <c r="N824" s="9" t="n"/>
      <c r="O824" s="9" t="n"/>
      <c r="P824" s="9" t="n"/>
      <c r="Q824" s="9" t="n"/>
      <c r="R824" s="9" t="n"/>
      <c r="S824" s="9" t="n"/>
      <c r="T824" s="9" t="n"/>
      <c r="U824" s="9" t="n"/>
      <c r="V824" s="9" t="n"/>
      <c r="W824" s="9" t="n"/>
      <c r="X824" s="9" t="n"/>
      <c r="Y824" s="9" t="n"/>
      <c r="Z824" s="9" t="n"/>
    </row>
    <row r="825" hidden="1" ht="15.75" customHeight="1" s="44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  <c r="J825" s="9" t="n"/>
      <c r="K825" s="9" t="n"/>
      <c r="L825" s="9" t="n"/>
      <c r="M825" s="9" t="n"/>
      <c r="N825" s="9" t="n"/>
      <c r="O825" s="9" t="n"/>
      <c r="P825" s="9" t="n"/>
      <c r="Q825" s="9" t="n"/>
      <c r="R825" s="9" t="n"/>
      <c r="S825" s="9" t="n"/>
      <c r="T825" s="9" t="n"/>
      <c r="U825" s="9" t="n"/>
      <c r="V825" s="9" t="n"/>
      <c r="W825" s="9" t="n"/>
      <c r="X825" s="9" t="n"/>
      <c r="Y825" s="9" t="n"/>
      <c r="Z825" s="9" t="n"/>
    </row>
    <row r="826" hidden="1" ht="15.75" customHeight="1" s="44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  <c r="J826" s="9" t="n"/>
      <c r="K826" s="9" t="n"/>
      <c r="L826" s="9" t="n"/>
      <c r="M826" s="9" t="n"/>
      <c r="N826" s="9" t="n"/>
      <c r="O826" s="9" t="n"/>
      <c r="P826" s="9" t="n"/>
      <c r="Q826" s="9" t="n"/>
      <c r="R826" s="9" t="n"/>
      <c r="S826" s="9" t="n"/>
      <c r="T826" s="9" t="n"/>
      <c r="U826" s="9" t="n"/>
      <c r="V826" s="9" t="n"/>
      <c r="W826" s="9" t="n"/>
      <c r="X826" s="9" t="n"/>
      <c r="Y826" s="9" t="n"/>
      <c r="Z826" s="9" t="n"/>
    </row>
    <row r="827" hidden="1" ht="15.75" customHeight="1" s="44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  <c r="J827" s="9" t="n"/>
      <c r="K827" s="9" t="n"/>
      <c r="L827" s="9" t="n"/>
      <c r="M827" s="9" t="n"/>
      <c r="N827" s="9" t="n"/>
      <c r="O827" s="9" t="n"/>
      <c r="P827" s="9" t="n"/>
      <c r="Q827" s="9" t="n"/>
      <c r="R827" s="9" t="n"/>
      <c r="S827" s="9" t="n"/>
      <c r="T827" s="9" t="n"/>
      <c r="U827" s="9" t="n"/>
      <c r="V827" s="9" t="n"/>
      <c r="W827" s="9" t="n"/>
      <c r="X827" s="9" t="n"/>
      <c r="Y827" s="9" t="n"/>
      <c r="Z827" s="9" t="n"/>
    </row>
    <row r="828" hidden="1" ht="15.75" customHeight="1" s="44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  <c r="J828" s="9" t="n"/>
      <c r="K828" s="9" t="n"/>
      <c r="L828" s="9" t="n"/>
      <c r="M828" s="9" t="n"/>
      <c r="N828" s="9" t="n"/>
      <c r="O828" s="9" t="n"/>
      <c r="P828" s="9" t="n"/>
      <c r="Q828" s="9" t="n"/>
      <c r="R828" s="9" t="n"/>
      <c r="S828" s="9" t="n"/>
      <c r="T828" s="9" t="n"/>
      <c r="U828" s="9" t="n"/>
      <c r="V828" s="9" t="n"/>
      <c r="W828" s="9" t="n"/>
      <c r="X828" s="9" t="n"/>
      <c r="Y828" s="9" t="n"/>
      <c r="Z828" s="9" t="n"/>
    </row>
    <row r="829" hidden="1" ht="15.75" customHeight="1" s="44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  <c r="J829" s="9" t="n"/>
      <c r="K829" s="9" t="n"/>
      <c r="L829" s="9" t="n"/>
      <c r="M829" s="9" t="n"/>
      <c r="N829" s="9" t="n"/>
      <c r="O829" s="9" t="n"/>
      <c r="P829" s="9" t="n"/>
      <c r="Q829" s="9" t="n"/>
      <c r="R829" s="9" t="n"/>
      <c r="S829" s="9" t="n"/>
      <c r="T829" s="9" t="n"/>
      <c r="U829" s="9" t="n"/>
      <c r="V829" s="9" t="n"/>
      <c r="W829" s="9" t="n"/>
      <c r="X829" s="9" t="n"/>
      <c r="Y829" s="9" t="n"/>
      <c r="Z829" s="9" t="n"/>
    </row>
    <row r="830" hidden="1" ht="15.75" customHeight="1" s="44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  <c r="J830" s="9" t="n"/>
      <c r="K830" s="9" t="n"/>
      <c r="L830" s="9" t="n"/>
      <c r="M830" s="9" t="n"/>
      <c r="N830" s="9" t="n"/>
      <c r="O830" s="9" t="n"/>
      <c r="P830" s="9" t="n"/>
      <c r="Q830" s="9" t="n"/>
      <c r="R830" s="9" t="n"/>
      <c r="S830" s="9" t="n"/>
      <c r="T830" s="9" t="n"/>
      <c r="U830" s="9" t="n"/>
      <c r="V830" s="9" t="n"/>
      <c r="W830" s="9" t="n"/>
      <c r="X830" s="9" t="n"/>
      <c r="Y830" s="9" t="n"/>
      <c r="Z830" s="9" t="n"/>
    </row>
    <row r="831" hidden="1" ht="15.75" customHeight="1" s="44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  <c r="J831" s="9" t="n"/>
      <c r="K831" s="9" t="n"/>
      <c r="L831" s="9" t="n"/>
      <c r="M831" s="9" t="n"/>
      <c r="N831" s="9" t="n"/>
      <c r="O831" s="9" t="n"/>
      <c r="P831" s="9" t="n"/>
      <c r="Q831" s="9" t="n"/>
      <c r="R831" s="9" t="n"/>
      <c r="S831" s="9" t="n"/>
      <c r="T831" s="9" t="n"/>
      <c r="U831" s="9" t="n"/>
      <c r="V831" s="9" t="n"/>
      <c r="W831" s="9" t="n"/>
      <c r="X831" s="9" t="n"/>
      <c r="Y831" s="9" t="n"/>
      <c r="Z831" s="9" t="n"/>
    </row>
    <row r="832" hidden="1" ht="15.75" customHeight="1" s="44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  <c r="J832" s="9" t="n"/>
      <c r="K832" s="9" t="n"/>
      <c r="L832" s="9" t="n"/>
      <c r="M832" s="9" t="n"/>
      <c r="N832" s="9" t="n"/>
      <c r="O832" s="9" t="n"/>
      <c r="P832" s="9" t="n"/>
      <c r="Q832" s="9" t="n"/>
      <c r="R832" s="9" t="n"/>
      <c r="S832" s="9" t="n"/>
      <c r="T832" s="9" t="n"/>
      <c r="U832" s="9" t="n"/>
      <c r="V832" s="9" t="n"/>
      <c r="W832" s="9" t="n"/>
      <c r="X832" s="9" t="n"/>
      <c r="Y832" s="9" t="n"/>
      <c r="Z832" s="9" t="n"/>
    </row>
    <row r="833" hidden="1" ht="15.75" customHeight="1" s="44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  <c r="J833" s="9" t="n"/>
      <c r="K833" s="9" t="n"/>
      <c r="L833" s="9" t="n"/>
      <c r="M833" s="9" t="n"/>
      <c r="N833" s="9" t="n"/>
      <c r="O833" s="9" t="n"/>
      <c r="P833" s="9" t="n"/>
      <c r="Q833" s="9" t="n"/>
      <c r="R833" s="9" t="n"/>
      <c r="S833" s="9" t="n"/>
      <c r="T833" s="9" t="n"/>
      <c r="U833" s="9" t="n"/>
      <c r="V833" s="9" t="n"/>
      <c r="W833" s="9" t="n"/>
      <c r="X833" s="9" t="n"/>
      <c r="Y833" s="9" t="n"/>
      <c r="Z833" s="9" t="n"/>
    </row>
    <row r="834" hidden="1" ht="15.75" customHeight="1" s="44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  <c r="J834" s="9" t="n"/>
      <c r="K834" s="9" t="n"/>
      <c r="L834" s="9" t="n"/>
      <c r="M834" s="9" t="n"/>
      <c r="N834" s="9" t="n"/>
      <c r="O834" s="9" t="n"/>
      <c r="P834" s="9" t="n"/>
      <c r="Q834" s="9" t="n"/>
      <c r="R834" s="9" t="n"/>
      <c r="S834" s="9" t="n"/>
      <c r="T834" s="9" t="n"/>
      <c r="U834" s="9" t="n"/>
      <c r="V834" s="9" t="n"/>
      <c r="W834" s="9" t="n"/>
      <c r="X834" s="9" t="n"/>
      <c r="Y834" s="9" t="n"/>
      <c r="Z834" s="9" t="n"/>
    </row>
    <row r="835" hidden="1" ht="15.75" customHeight="1" s="44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  <c r="J835" s="9" t="n"/>
      <c r="K835" s="9" t="n"/>
      <c r="L835" s="9" t="n"/>
      <c r="M835" s="9" t="n"/>
      <c r="N835" s="9" t="n"/>
      <c r="O835" s="9" t="n"/>
      <c r="P835" s="9" t="n"/>
      <c r="Q835" s="9" t="n"/>
      <c r="R835" s="9" t="n"/>
      <c r="S835" s="9" t="n"/>
      <c r="T835" s="9" t="n"/>
      <c r="U835" s="9" t="n"/>
      <c r="V835" s="9" t="n"/>
      <c r="W835" s="9" t="n"/>
      <c r="X835" s="9" t="n"/>
      <c r="Y835" s="9" t="n"/>
      <c r="Z835" s="9" t="n"/>
    </row>
    <row r="836" hidden="1" ht="15.75" customHeight="1" s="44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  <c r="J836" s="9" t="n"/>
      <c r="K836" s="9" t="n"/>
      <c r="L836" s="9" t="n"/>
      <c r="M836" s="9" t="n"/>
      <c r="N836" s="9" t="n"/>
      <c r="O836" s="9" t="n"/>
      <c r="P836" s="9" t="n"/>
      <c r="Q836" s="9" t="n"/>
      <c r="R836" s="9" t="n"/>
      <c r="S836" s="9" t="n"/>
      <c r="T836" s="9" t="n"/>
      <c r="U836" s="9" t="n"/>
      <c r="V836" s="9" t="n"/>
      <c r="W836" s="9" t="n"/>
      <c r="X836" s="9" t="n"/>
      <c r="Y836" s="9" t="n"/>
      <c r="Z836" s="9" t="n"/>
    </row>
    <row r="837" hidden="1" ht="15.75" customHeight="1" s="44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  <c r="J837" s="9" t="n"/>
      <c r="K837" s="9" t="n"/>
      <c r="L837" s="9" t="n"/>
      <c r="M837" s="9" t="n"/>
      <c r="N837" s="9" t="n"/>
      <c r="O837" s="9" t="n"/>
      <c r="P837" s="9" t="n"/>
      <c r="Q837" s="9" t="n"/>
      <c r="R837" s="9" t="n"/>
      <c r="S837" s="9" t="n"/>
      <c r="T837" s="9" t="n"/>
      <c r="U837" s="9" t="n"/>
      <c r="V837" s="9" t="n"/>
      <c r="W837" s="9" t="n"/>
      <c r="X837" s="9" t="n"/>
      <c r="Y837" s="9" t="n"/>
      <c r="Z837" s="9" t="n"/>
    </row>
    <row r="838" hidden="1" ht="15.75" customHeight="1" s="44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  <c r="J838" s="9" t="n"/>
      <c r="K838" s="9" t="n"/>
      <c r="L838" s="9" t="n"/>
      <c r="M838" s="9" t="n"/>
      <c r="N838" s="9" t="n"/>
      <c r="O838" s="9" t="n"/>
      <c r="P838" s="9" t="n"/>
      <c r="Q838" s="9" t="n"/>
      <c r="R838" s="9" t="n"/>
      <c r="S838" s="9" t="n"/>
      <c r="T838" s="9" t="n"/>
      <c r="U838" s="9" t="n"/>
      <c r="V838" s="9" t="n"/>
      <c r="W838" s="9" t="n"/>
      <c r="X838" s="9" t="n"/>
      <c r="Y838" s="9" t="n"/>
      <c r="Z838" s="9" t="n"/>
    </row>
    <row r="839" hidden="1" ht="15.75" customHeight="1" s="44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  <c r="J839" s="9" t="n"/>
      <c r="K839" s="9" t="n"/>
      <c r="L839" s="9" t="n"/>
      <c r="M839" s="9" t="n"/>
      <c r="N839" s="9" t="n"/>
      <c r="O839" s="9" t="n"/>
      <c r="P839" s="9" t="n"/>
      <c r="Q839" s="9" t="n"/>
      <c r="R839" s="9" t="n"/>
      <c r="S839" s="9" t="n"/>
      <c r="T839" s="9" t="n"/>
      <c r="U839" s="9" t="n"/>
      <c r="V839" s="9" t="n"/>
      <c r="W839" s="9" t="n"/>
      <c r="X839" s="9" t="n"/>
      <c r="Y839" s="9" t="n"/>
      <c r="Z839" s="9" t="n"/>
    </row>
    <row r="840" hidden="1" ht="15.75" customHeight="1" s="44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  <c r="J840" s="9" t="n"/>
      <c r="K840" s="9" t="n"/>
      <c r="L840" s="9" t="n"/>
      <c r="M840" s="9" t="n"/>
      <c r="N840" s="9" t="n"/>
      <c r="O840" s="9" t="n"/>
      <c r="P840" s="9" t="n"/>
      <c r="Q840" s="9" t="n"/>
      <c r="R840" s="9" t="n"/>
      <c r="S840" s="9" t="n"/>
      <c r="T840" s="9" t="n"/>
      <c r="U840" s="9" t="n"/>
      <c r="V840" s="9" t="n"/>
      <c r="W840" s="9" t="n"/>
      <c r="X840" s="9" t="n"/>
      <c r="Y840" s="9" t="n"/>
      <c r="Z840" s="9" t="n"/>
    </row>
    <row r="841" hidden="1" ht="15.75" customHeight="1" s="44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  <c r="J841" s="9" t="n"/>
      <c r="K841" s="9" t="n"/>
      <c r="L841" s="9" t="n"/>
      <c r="M841" s="9" t="n"/>
      <c r="N841" s="9" t="n"/>
      <c r="O841" s="9" t="n"/>
      <c r="P841" s="9" t="n"/>
      <c r="Q841" s="9" t="n"/>
      <c r="R841" s="9" t="n"/>
      <c r="S841" s="9" t="n"/>
      <c r="T841" s="9" t="n"/>
      <c r="U841" s="9" t="n"/>
      <c r="V841" s="9" t="n"/>
      <c r="W841" s="9" t="n"/>
      <c r="X841" s="9" t="n"/>
      <c r="Y841" s="9" t="n"/>
      <c r="Z841" s="9" t="n"/>
    </row>
    <row r="842" hidden="1" ht="15.75" customHeight="1" s="44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  <c r="J842" s="9" t="n"/>
      <c r="K842" s="9" t="n"/>
      <c r="L842" s="9" t="n"/>
      <c r="M842" s="9" t="n"/>
      <c r="N842" s="9" t="n"/>
      <c r="O842" s="9" t="n"/>
      <c r="P842" s="9" t="n"/>
      <c r="Q842" s="9" t="n"/>
      <c r="R842" s="9" t="n"/>
      <c r="S842" s="9" t="n"/>
      <c r="T842" s="9" t="n"/>
      <c r="U842" s="9" t="n"/>
      <c r="V842" s="9" t="n"/>
      <c r="W842" s="9" t="n"/>
      <c r="X842" s="9" t="n"/>
      <c r="Y842" s="9" t="n"/>
      <c r="Z842" s="9" t="n"/>
    </row>
    <row r="843" hidden="1" ht="15.75" customHeight="1" s="44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  <c r="J843" s="9" t="n"/>
      <c r="K843" s="9" t="n"/>
      <c r="L843" s="9" t="n"/>
      <c r="M843" s="9" t="n"/>
      <c r="N843" s="9" t="n"/>
      <c r="O843" s="9" t="n"/>
      <c r="P843" s="9" t="n"/>
      <c r="Q843" s="9" t="n"/>
      <c r="R843" s="9" t="n"/>
      <c r="S843" s="9" t="n"/>
      <c r="T843" s="9" t="n"/>
      <c r="U843" s="9" t="n"/>
      <c r="V843" s="9" t="n"/>
      <c r="W843" s="9" t="n"/>
      <c r="X843" s="9" t="n"/>
      <c r="Y843" s="9" t="n"/>
      <c r="Z843" s="9" t="n"/>
    </row>
    <row r="844" hidden="1" ht="15.75" customHeight="1" s="44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  <c r="J844" s="9" t="n"/>
      <c r="K844" s="9" t="n"/>
      <c r="L844" s="9" t="n"/>
      <c r="M844" s="9" t="n"/>
      <c r="N844" s="9" t="n"/>
      <c r="O844" s="9" t="n"/>
      <c r="P844" s="9" t="n"/>
      <c r="Q844" s="9" t="n"/>
      <c r="R844" s="9" t="n"/>
      <c r="S844" s="9" t="n"/>
      <c r="T844" s="9" t="n"/>
      <c r="U844" s="9" t="n"/>
      <c r="V844" s="9" t="n"/>
      <c r="W844" s="9" t="n"/>
      <c r="X844" s="9" t="n"/>
      <c r="Y844" s="9" t="n"/>
      <c r="Z844" s="9" t="n"/>
    </row>
    <row r="845" hidden="1" ht="15.75" customHeight="1" s="44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  <c r="J845" s="9" t="n"/>
      <c r="K845" s="9" t="n"/>
      <c r="L845" s="9" t="n"/>
      <c r="M845" s="9" t="n"/>
      <c r="N845" s="9" t="n"/>
      <c r="O845" s="9" t="n"/>
      <c r="P845" s="9" t="n"/>
      <c r="Q845" s="9" t="n"/>
      <c r="R845" s="9" t="n"/>
      <c r="S845" s="9" t="n"/>
      <c r="T845" s="9" t="n"/>
      <c r="U845" s="9" t="n"/>
      <c r="V845" s="9" t="n"/>
      <c r="W845" s="9" t="n"/>
      <c r="X845" s="9" t="n"/>
      <c r="Y845" s="9" t="n"/>
      <c r="Z845" s="9" t="n"/>
    </row>
    <row r="846" hidden="1" ht="15.75" customHeight="1" s="44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  <c r="J846" s="9" t="n"/>
      <c r="K846" s="9" t="n"/>
      <c r="L846" s="9" t="n"/>
      <c r="M846" s="9" t="n"/>
      <c r="N846" s="9" t="n"/>
      <c r="O846" s="9" t="n"/>
      <c r="P846" s="9" t="n"/>
      <c r="Q846" s="9" t="n"/>
      <c r="R846" s="9" t="n"/>
      <c r="S846" s="9" t="n"/>
      <c r="T846" s="9" t="n"/>
      <c r="U846" s="9" t="n"/>
      <c r="V846" s="9" t="n"/>
      <c r="W846" s="9" t="n"/>
      <c r="X846" s="9" t="n"/>
      <c r="Y846" s="9" t="n"/>
      <c r="Z846" s="9" t="n"/>
    </row>
    <row r="847" hidden="1" ht="15.75" customHeight="1" s="44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  <c r="J847" s="9" t="n"/>
      <c r="K847" s="9" t="n"/>
      <c r="L847" s="9" t="n"/>
      <c r="M847" s="9" t="n"/>
      <c r="N847" s="9" t="n"/>
      <c r="O847" s="9" t="n"/>
      <c r="P847" s="9" t="n"/>
      <c r="Q847" s="9" t="n"/>
      <c r="R847" s="9" t="n"/>
      <c r="S847" s="9" t="n"/>
      <c r="T847" s="9" t="n"/>
      <c r="U847" s="9" t="n"/>
      <c r="V847" s="9" t="n"/>
      <c r="W847" s="9" t="n"/>
      <c r="X847" s="9" t="n"/>
      <c r="Y847" s="9" t="n"/>
      <c r="Z847" s="9" t="n"/>
    </row>
    <row r="848" hidden="1" ht="15.75" customHeight="1" s="44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  <c r="J848" s="9" t="n"/>
      <c r="K848" s="9" t="n"/>
      <c r="L848" s="9" t="n"/>
      <c r="M848" s="9" t="n"/>
      <c r="N848" s="9" t="n"/>
      <c r="O848" s="9" t="n"/>
      <c r="P848" s="9" t="n"/>
      <c r="Q848" s="9" t="n"/>
      <c r="R848" s="9" t="n"/>
      <c r="S848" s="9" t="n"/>
      <c r="T848" s="9" t="n"/>
      <c r="U848" s="9" t="n"/>
      <c r="V848" s="9" t="n"/>
      <c r="W848" s="9" t="n"/>
      <c r="X848" s="9" t="n"/>
      <c r="Y848" s="9" t="n"/>
      <c r="Z848" s="9" t="n"/>
    </row>
    <row r="849" hidden="1" ht="15.75" customHeight="1" s="44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  <c r="J849" s="9" t="n"/>
      <c r="K849" s="9" t="n"/>
      <c r="L849" s="9" t="n"/>
      <c r="M849" s="9" t="n"/>
      <c r="N849" s="9" t="n"/>
      <c r="O849" s="9" t="n"/>
      <c r="P849" s="9" t="n"/>
      <c r="Q849" s="9" t="n"/>
      <c r="R849" s="9" t="n"/>
      <c r="S849" s="9" t="n"/>
      <c r="T849" s="9" t="n"/>
      <c r="U849" s="9" t="n"/>
      <c r="V849" s="9" t="n"/>
      <c r="W849" s="9" t="n"/>
      <c r="X849" s="9" t="n"/>
      <c r="Y849" s="9" t="n"/>
      <c r="Z849" s="9" t="n"/>
    </row>
    <row r="850" hidden="1" ht="15.75" customHeight="1" s="44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  <c r="J850" s="9" t="n"/>
      <c r="K850" s="9" t="n"/>
      <c r="L850" s="9" t="n"/>
      <c r="M850" s="9" t="n"/>
      <c r="N850" s="9" t="n"/>
      <c r="O850" s="9" t="n"/>
      <c r="P850" s="9" t="n"/>
      <c r="Q850" s="9" t="n"/>
      <c r="R850" s="9" t="n"/>
      <c r="S850" s="9" t="n"/>
      <c r="T850" s="9" t="n"/>
      <c r="U850" s="9" t="n"/>
      <c r="V850" s="9" t="n"/>
      <c r="W850" s="9" t="n"/>
      <c r="X850" s="9" t="n"/>
      <c r="Y850" s="9" t="n"/>
      <c r="Z850" s="9" t="n"/>
    </row>
    <row r="851" hidden="1" ht="15.75" customHeight="1" s="44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  <c r="J851" s="9" t="n"/>
      <c r="K851" s="9" t="n"/>
      <c r="L851" s="9" t="n"/>
      <c r="M851" s="9" t="n"/>
      <c r="N851" s="9" t="n"/>
      <c r="O851" s="9" t="n"/>
      <c r="P851" s="9" t="n"/>
      <c r="Q851" s="9" t="n"/>
      <c r="R851" s="9" t="n"/>
      <c r="S851" s="9" t="n"/>
      <c r="T851" s="9" t="n"/>
      <c r="U851" s="9" t="n"/>
      <c r="V851" s="9" t="n"/>
      <c r="W851" s="9" t="n"/>
      <c r="X851" s="9" t="n"/>
      <c r="Y851" s="9" t="n"/>
      <c r="Z851" s="9" t="n"/>
    </row>
    <row r="852" hidden="1" ht="15.75" customHeight="1" s="44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  <c r="J852" s="9" t="n"/>
      <c r="K852" s="9" t="n"/>
      <c r="L852" s="9" t="n"/>
      <c r="M852" s="9" t="n"/>
      <c r="N852" s="9" t="n"/>
      <c r="O852" s="9" t="n"/>
      <c r="P852" s="9" t="n"/>
      <c r="Q852" s="9" t="n"/>
      <c r="R852" s="9" t="n"/>
      <c r="S852" s="9" t="n"/>
      <c r="T852" s="9" t="n"/>
      <c r="U852" s="9" t="n"/>
      <c r="V852" s="9" t="n"/>
      <c r="W852" s="9" t="n"/>
      <c r="X852" s="9" t="n"/>
      <c r="Y852" s="9" t="n"/>
      <c r="Z852" s="9" t="n"/>
    </row>
    <row r="853" hidden="1" ht="15.75" customHeight="1" s="44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  <c r="J853" s="9" t="n"/>
      <c r="K853" s="9" t="n"/>
      <c r="L853" s="9" t="n"/>
      <c r="M853" s="9" t="n"/>
      <c r="N853" s="9" t="n"/>
      <c r="O853" s="9" t="n"/>
      <c r="P853" s="9" t="n"/>
      <c r="Q853" s="9" t="n"/>
      <c r="R853" s="9" t="n"/>
      <c r="S853" s="9" t="n"/>
      <c r="T853" s="9" t="n"/>
      <c r="U853" s="9" t="n"/>
      <c r="V853" s="9" t="n"/>
      <c r="W853" s="9" t="n"/>
      <c r="X853" s="9" t="n"/>
      <c r="Y853" s="9" t="n"/>
      <c r="Z853" s="9" t="n"/>
    </row>
    <row r="854" hidden="1" ht="15.75" customHeight="1" s="44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  <c r="J854" s="9" t="n"/>
      <c r="K854" s="9" t="n"/>
      <c r="L854" s="9" t="n"/>
      <c r="M854" s="9" t="n"/>
      <c r="N854" s="9" t="n"/>
      <c r="O854" s="9" t="n"/>
      <c r="P854" s="9" t="n"/>
      <c r="Q854" s="9" t="n"/>
      <c r="R854" s="9" t="n"/>
      <c r="S854" s="9" t="n"/>
      <c r="T854" s="9" t="n"/>
      <c r="U854" s="9" t="n"/>
      <c r="V854" s="9" t="n"/>
      <c r="W854" s="9" t="n"/>
      <c r="X854" s="9" t="n"/>
      <c r="Y854" s="9" t="n"/>
      <c r="Z854" s="9" t="n"/>
    </row>
    <row r="855" hidden="1" ht="15.75" customHeight="1" s="44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  <c r="J855" s="9" t="n"/>
      <c r="K855" s="9" t="n"/>
      <c r="L855" s="9" t="n"/>
      <c r="M855" s="9" t="n"/>
      <c r="N855" s="9" t="n"/>
      <c r="O855" s="9" t="n"/>
      <c r="P855" s="9" t="n"/>
      <c r="Q855" s="9" t="n"/>
      <c r="R855" s="9" t="n"/>
      <c r="S855" s="9" t="n"/>
      <c r="T855" s="9" t="n"/>
      <c r="U855" s="9" t="n"/>
      <c r="V855" s="9" t="n"/>
      <c r="W855" s="9" t="n"/>
      <c r="X855" s="9" t="n"/>
      <c r="Y855" s="9" t="n"/>
      <c r="Z855" s="9" t="n"/>
    </row>
    <row r="856" hidden="1" ht="15.75" customHeight="1" s="44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  <c r="J856" s="9" t="n"/>
      <c r="K856" s="9" t="n"/>
      <c r="L856" s="9" t="n"/>
      <c r="M856" s="9" t="n"/>
      <c r="N856" s="9" t="n"/>
      <c r="O856" s="9" t="n"/>
      <c r="P856" s="9" t="n"/>
      <c r="Q856" s="9" t="n"/>
      <c r="R856" s="9" t="n"/>
      <c r="S856" s="9" t="n"/>
      <c r="T856" s="9" t="n"/>
      <c r="U856" s="9" t="n"/>
      <c r="V856" s="9" t="n"/>
      <c r="W856" s="9" t="n"/>
      <c r="X856" s="9" t="n"/>
      <c r="Y856" s="9" t="n"/>
      <c r="Z856" s="9" t="n"/>
    </row>
    <row r="857" hidden="1" ht="15.75" customHeight="1" s="44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  <c r="J857" s="9" t="n"/>
      <c r="K857" s="9" t="n"/>
      <c r="L857" s="9" t="n"/>
      <c r="M857" s="9" t="n"/>
      <c r="N857" s="9" t="n"/>
      <c r="O857" s="9" t="n"/>
      <c r="P857" s="9" t="n"/>
      <c r="Q857" s="9" t="n"/>
      <c r="R857" s="9" t="n"/>
      <c r="S857" s="9" t="n"/>
      <c r="T857" s="9" t="n"/>
      <c r="U857" s="9" t="n"/>
      <c r="V857" s="9" t="n"/>
      <c r="W857" s="9" t="n"/>
      <c r="X857" s="9" t="n"/>
      <c r="Y857" s="9" t="n"/>
      <c r="Z857" s="9" t="n"/>
    </row>
    <row r="858" hidden="1" ht="15.75" customHeight="1" s="44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  <c r="J858" s="9" t="n"/>
      <c r="K858" s="9" t="n"/>
      <c r="L858" s="9" t="n"/>
      <c r="M858" s="9" t="n"/>
      <c r="N858" s="9" t="n"/>
      <c r="O858" s="9" t="n"/>
      <c r="P858" s="9" t="n"/>
      <c r="Q858" s="9" t="n"/>
      <c r="R858" s="9" t="n"/>
      <c r="S858" s="9" t="n"/>
      <c r="T858" s="9" t="n"/>
      <c r="U858" s="9" t="n"/>
      <c r="V858" s="9" t="n"/>
      <c r="W858" s="9" t="n"/>
      <c r="X858" s="9" t="n"/>
      <c r="Y858" s="9" t="n"/>
      <c r="Z858" s="9" t="n"/>
    </row>
    <row r="859" hidden="1" ht="15.75" customHeight="1" s="44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  <c r="J859" s="9" t="n"/>
      <c r="K859" s="9" t="n"/>
      <c r="L859" s="9" t="n"/>
      <c r="M859" s="9" t="n"/>
      <c r="N859" s="9" t="n"/>
      <c r="O859" s="9" t="n"/>
      <c r="P859" s="9" t="n"/>
      <c r="Q859" s="9" t="n"/>
      <c r="R859" s="9" t="n"/>
      <c r="S859" s="9" t="n"/>
      <c r="T859" s="9" t="n"/>
      <c r="U859" s="9" t="n"/>
      <c r="V859" s="9" t="n"/>
      <c r="W859" s="9" t="n"/>
      <c r="X859" s="9" t="n"/>
      <c r="Y859" s="9" t="n"/>
      <c r="Z859" s="9" t="n"/>
    </row>
    <row r="860" hidden="1" ht="15.75" customHeight="1" s="44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  <c r="J860" s="9" t="n"/>
      <c r="K860" s="9" t="n"/>
      <c r="L860" s="9" t="n"/>
      <c r="M860" s="9" t="n"/>
      <c r="N860" s="9" t="n"/>
      <c r="O860" s="9" t="n"/>
      <c r="P860" s="9" t="n"/>
      <c r="Q860" s="9" t="n"/>
      <c r="R860" s="9" t="n"/>
      <c r="S860" s="9" t="n"/>
      <c r="T860" s="9" t="n"/>
      <c r="U860" s="9" t="n"/>
      <c r="V860" s="9" t="n"/>
      <c r="W860" s="9" t="n"/>
      <c r="X860" s="9" t="n"/>
      <c r="Y860" s="9" t="n"/>
      <c r="Z860" s="9" t="n"/>
    </row>
    <row r="861" hidden="1" ht="15.75" customHeight="1" s="44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  <c r="J861" s="9" t="n"/>
      <c r="K861" s="9" t="n"/>
      <c r="L861" s="9" t="n"/>
      <c r="M861" s="9" t="n"/>
      <c r="N861" s="9" t="n"/>
      <c r="O861" s="9" t="n"/>
      <c r="P861" s="9" t="n"/>
      <c r="Q861" s="9" t="n"/>
      <c r="R861" s="9" t="n"/>
      <c r="S861" s="9" t="n"/>
      <c r="T861" s="9" t="n"/>
      <c r="U861" s="9" t="n"/>
      <c r="V861" s="9" t="n"/>
      <c r="W861" s="9" t="n"/>
      <c r="X861" s="9" t="n"/>
      <c r="Y861" s="9" t="n"/>
      <c r="Z861" s="9" t="n"/>
    </row>
    <row r="862" hidden="1" ht="15.75" customHeight="1" s="44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  <c r="J862" s="9" t="n"/>
      <c r="K862" s="9" t="n"/>
      <c r="L862" s="9" t="n"/>
      <c r="M862" s="9" t="n"/>
      <c r="N862" s="9" t="n"/>
      <c r="O862" s="9" t="n"/>
      <c r="P862" s="9" t="n"/>
      <c r="Q862" s="9" t="n"/>
      <c r="R862" s="9" t="n"/>
      <c r="S862" s="9" t="n"/>
      <c r="T862" s="9" t="n"/>
      <c r="U862" s="9" t="n"/>
      <c r="V862" s="9" t="n"/>
      <c r="W862" s="9" t="n"/>
      <c r="X862" s="9" t="n"/>
      <c r="Y862" s="9" t="n"/>
      <c r="Z862" s="9" t="n"/>
    </row>
    <row r="863" hidden="1" ht="15.75" customHeight="1" s="44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  <c r="J863" s="9" t="n"/>
      <c r="K863" s="9" t="n"/>
      <c r="L863" s="9" t="n"/>
      <c r="M863" s="9" t="n"/>
      <c r="N863" s="9" t="n"/>
      <c r="O863" s="9" t="n"/>
      <c r="P863" s="9" t="n"/>
      <c r="Q863" s="9" t="n"/>
      <c r="R863" s="9" t="n"/>
      <c r="S863" s="9" t="n"/>
      <c r="T863" s="9" t="n"/>
      <c r="U863" s="9" t="n"/>
      <c r="V863" s="9" t="n"/>
      <c r="W863" s="9" t="n"/>
      <c r="X863" s="9" t="n"/>
      <c r="Y863" s="9" t="n"/>
      <c r="Z863" s="9" t="n"/>
    </row>
    <row r="864" hidden="1" ht="15.75" customHeight="1" s="44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  <c r="J864" s="9" t="n"/>
      <c r="K864" s="9" t="n"/>
      <c r="L864" s="9" t="n"/>
      <c r="M864" s="9" t="n"/>
      <c r="N864" s="9" t="n"/>
      <c r="O864" s="9" t="n"/>
      <c r="P864" s="9" t="n"/>
      <c r="Q864" s="9" t="n"/>
      <c r="R864" s="9" t="n"/>
      <c r="S864" s="9" t="n"/>
      <c r="T864" s="9" t="n"/>
      <c r="U864" s="9" t="n"/>
      <c r="V864" s="9" t="n"/>
      <c r="W864" s="9" t="n"/>
      <c r="X864" s="9" t="n"/>
      <c r="Y864" s="9" t="n"/>
      <c r="Z864" s="9" t="n"/>
    </row>
    <row r="865" hidden="1" ht="15.75" customHeight="1" s="44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  <c r="J865" s="9" t="n"/>
      <c r="K865" s="9" t="n"/>
      <c r="L865" s="9" t="n"/>
      <c r="M865" s="9" t="n"/>
      <c r="N865" s="9" t="n"/>
      <c r="O865" s="9" t="n"/>
      <c r="P865" s="9" t="n"/>
      <c r="Q865" s="9" t="n"/>
      <c r="R865" s="9" t="n"/>
      <c r="S865" s="9" t="n"/>
      <c r="T865" s="9" t="n"/>
      <c r="U865" s="9" t="n"/>
      <c r="V865" s="9" t="n"/>
      <c r="W865" s="9" t="n"/>
      <c r="X865" s="9" t="n"/>
      <c r="Y865" s="9" t="n"/>
      <c r="Z865" s="9" t="n"/>
    </row>
    <row r="866" hidden="1" ht="15.75" customHeight="1" s="44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  <c r="J866" s="9" t="n"/>
      <c r="K866" s="9" t="n"/>
      <c r="L866" s="9" t="n"/>
      <c r="M866" s="9" t="n"/>
      <c r="N866" s="9" t="n"/>
      <c r="O866" s="9" t="n"/>
      <c r="P866" s="9" t="n"/>
      <c r="Q866" s="9" t="n"/>
      <c r="R866" s="9" t="n"/>
      <c r="S866" s="9" t="n"/>
      <c r="T866" s="9" t="n"/>
      <c r="U866" s="9" t="n"/>
      <c r="V866" s="9" t="n"/>
      <c r="W866" s="9" t="n"/>
      <c r="X866" s="9" t="n"/>
      <c r="Y866" s="9" t="n"/>
      <c r="Z866" s="9" t="n"/>
    </row>
    <row r="867" hidden="1" ht="15.75" customHeight="1" s="44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  <c r="J867" s="9" t="n"/>
      <c r="K867" s="9" t="n"/>
      <c r="L867" s="9" t="n"/>
      <c r="M867" s="9" t="n"/>
      <c r="N867" s="9" t="n"/>
      <c r="O867" s="9" t="n"/>
      <c r="P867" s="9" t="n"/>
      <c r="Q867" s="9" t="n"/>
      <c r="R867" s="9" t="n"/>
      <c r="S867" s="9" t="n"/>
      <c r="T867" s="9" t="n"/>
      <c r="U867" s="9" t="n"/>
      <c r="V867" s="9" t="n"/>
      <c r="W867" s="9" t="n"/>
      <c r="X867" s="9" t="n"/>
      <c r="Y867" s="9" t="n"/>
      <c r="Z867" s="9" t="n"/>
    </row>
    <row r="868" hidden="1" ht="15.75" customHeight="1" s="44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  <c r="J868" s="9" t="n"/>
      <c r="K868" s="9" t="n"/>
      <c r="L868" s="9" t="n"/>
      <c r="M868" s="9" t="n"/>
      <c r="N868" s="9" t="n"/>
      <c r="O868" s="9" t="n"/>
      <c r="P868" s="9" t="n"/>
      <c r="Q868" s="9" t="n"/>
      <c r="R868" s="9" t="n"/>
      <c r="S868" s="9" t="n"/>
      <c r="T868" s="9" t="n"/>
      <c r="U868" s="9" t="n"/>
      <c r="V868" s="9" t="n"/>
      <c r="W868" s="9" t="n"/>
      <c r="X868" s="9" t="n"/>
      <c r="Y868" s="9" t="n"/>
      <c r="Z868" s="9" t="n"/>
    </row>
    <row r="869" hidden="1" ht="15.75" customHeight="1" s="44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  <c r="J869" s="9" t="n"/>
      <c r="K869" s="9" t="n"/>
      <c r="L869" s="9" t="n"/>
      <c r="M869" s="9" t="n"/>
      <c r="N869" s="9" t="n"/>
      <c r="O869" s="9" t="n"/>
      <c r="P869" s="9" t="n"/>
      <c r="Q869" s="9" t="n"/>
      <c r="R869" s="9" t="n"/>
      <c r="S869" s="9" t="n"/>
      <c r="T869" s="9" t="n"/>
      <c r="U869" s="9" t="n"/>
      <c r="V869" s="9" t="n"/>
      <c r="W869" s="9" t="n"/>
      <c r="X869" s="9" t="n"/>
      <c r="Y869" s="9" t="n"/>
      <c r="Z869" s="9" t="n"/>
    </row>
    <row r="870" hidden="1" ht="15.75" customHeight="1" s="44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  <c r="J870" s="9" t="n"/>
      <c r="K870" s="9" t="n"/>
      <c r="L870" s="9" t="n"/>
      <c r="M870" s="9" t="n"/>
      <c r="N870" s="9" t="n"/>
      <c r="O870" s="9" t="n"/>
      <c r="P870" s="9" t="n"/>
      <c r="Q870" s="9" t="n"/>
      <c r="R870" s="9" t="n"/>
      <c r="S870" s="9" t="n"/>
      <c r="T870" s="9" t="n"/>
      <c r="U870" s="9" t="n"/>
      <c r="V870" s="9" t="n"/>
      <c r="W870" s="9" t="n"/>
      <c r="X870" s="9" t="n"/>
      <c r="Y870" s="9" t="n"/>
      <c r="Z870" s="9" t="n"/>
    </row>
    <row r="871" hidden="1" ht="15.75" customHeight="1" s="44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  <c r="J871" s="9" t="n"/>
      <c r="K871" s="9" t="n"/>
      <c r="L871" s="9" t="n"/>
      <c r="M871" s="9" t="n"/>
      <c r="N871" s="9" t="n"/>
      <c r="O871" s="9" t="n"/>
      <c r="P871" s="9" t="n"/>
      <c r="Q871" s="9" t="n"/>
      <c r="R871" s="9" t="n"/>
      <c r="S871" s="9" t="n"/>
      <c r="T871" s="9" t="n"/>
      <c r="U871" s="9" t="n"/>
      <c r="V871" s="9" t="n"/>
      <c r="W871" s="9" t="n"/>
      <c r="X871" s="9" t="n"/>
      <c r="Y871" s="9" t="n"/>
      <c r="Z871" s="9" t="n"/>
    </row>
    <row r="872" hidden="1" ht="15.75" customHeight="1" s="44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  <c r="J872" s="9" t="n"/>
      <c r="K872" s="9" t="n"/>
      <c r="L872" s="9" t="n"/>
      <c r="M872" s="9" t="n"/>
      <c r="N872" s="9" t="n"/>
      <c r="O872" s="9" t="n"/>
      <c r="P872" s="9" t="n"/>
      <c r="Q872" s="9" t="n"/>
      <c r="R872" s="9" t="n"/>
      <c r="S872" s="9" t="n"/>
      <c r="T872" s="9" t="n"/>
      <c r="U872" s="9" t="n"/>
      <c r="V872" s="9" t="n"/>
      <c r="W872" s="9" t="n"/>
      <c r="X872" s="9" t="n"/>
      <c r="Y872" s="9" t="n"/>
      <c r="Z872" s="9" t="n"/>
    </row>
    <row r="873" hidden="1" ht="15.75" customHeight="1" s="44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  <c r="J873" s="9" t="n"/>
      <c r="K873" s="9" t="n"/>
      <c r="L873" s="9" t="n"/>
      <c r="M873" s="9" t="n"/>
      <c r="N873" s="9" t="n"/>
      <c r="O873" s="9" t="n"/>
      <c r="P873" s="9" t="n"/>
      <c r="Q873" s="9" t="n"/>
      <c r="R873" s="9" t="n"/>
      <c r="S873" s="9" t="n"/>
      <c r="T873" s="9" t="n"/>
      <c r="U873" s="9" t="n"/>
      <c r="V873" s="9" t="n"/>
      <c r="W873" s="9" t="n"/>
      <c r="X873" s="9" t="n"/>
      <c r="Y873" s="9" t="n"/>
      <c r="Z873" s="9" t="n"/>
    </row>
    <row r="874" hidden="1" ht="15.75" customHeight="1" s="44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  <c r="J874" s="9" t="n"/>
      <c r="K874" s="9" t="n"/>
      <c r="L874" s="9" t="n"/>
      <c r="M874" s="9" t="n"/>
      <c r="N874" s="9" t="n"/>
      <c r="O874" s="9" t="n"/>
      <c r="P874" s="9" t="n"/>
      <c r="Q874" s="9" t="n"/>
      <c r="R874" s="9" t="n"/>
      <c r="S874" s="9" t="n"/>
      <c r="T874" s="9" t="n"/>
      <c r="U874" s="9" t="n"/>
      <c r="V874" s="9" t="n"/>
      <c r="W874" s="9" t="n"/>
      <c r="X874" s="9" t="n"/>
      <c r="Y874" s="9" t="n"/>
      <c r="Z874" s="9" t="n"/>
    </row>
    <row r="875" hidden="1" ht="15.75" customHeight="1" s="44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  <c r="J875" s="9" t="n"/>
      <c r="K875" s="9" t="n"/>
      <c r="L875" s="9" t="n"/>
      <c r="M875" s="9" t="n"/>
      <c r="N875" s="9" t="n"/>
      <c r="O875" s="9" t="n"/>
      <c r="P875" s="9" t="n"/>
      <c r="Q875" s="9" t="n"/>
      <c r="R875" s="9" t="n"/>
      <c r="S875" s="9" t="n"/>
      <c r="T875" s="9" t="n"/>
      <c r="U875" s="9" t="n"/>
      <c r="V875" s="9" t="n"/>
      <c r="W875" s="9" t="n"/>
      <c r="X875" s="9" t="n"/>
      <c r="Y875" s="9" t="n"/>
      <c r="Z875" s="9" t="n"/>
    </row>
    <row r="876" hidden="1" ht="15.75" customHeight="1" s="44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  <c r="J876" s="9" t="n"/>
      <c r="K876" s="9" t="n"/>
      <c r="L876" s="9" t="n"/>
      <c r="M876" s="9" t="n"/>
      <c r="N876" s="9" t="n"/>
      <c r="O876" s="9" t="n"/>
      <c r="P876" s="9" t="n"/>
      <c r="Q876" s="9" t="n"/>
      <c r="R876" s="9" t="n"/>
      <c r="S876" s="9" t="n"/>
      <c r="T876" s="9" t="n"/>
      <c r="U876" s="9" t="n"/>
      <c r="V876" s="9" t="n"/>
      <c r="W876" s="9" t="n"/>
      <c r="X876" s="9" t="n"/>
      <c r="Y876" s="9" t="n"/>
      <c r="Z876" s="9" t="n"/>
    </row>
    <row r="877" hidden="1" ht="15.75" customHeight="1" s="44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  <c r="J877" s="9" t="n"/>
      <c r="K877" s="9" t="n"/>
      <c r="L877" s="9" t="n"/>
      <c r="M877" s="9" t="n"/>
      <c r="N877" s="9" t="n"/>
      <c r="O877" s="9" t="n"/>
      <c r="P877" s="9" t="n"/>
      <c r="Q877" s="9" t="n"/>
      <c r="R877" s="9" t="n"/>
      <c r="S877" s="9" t="n"/>
      <c r="T877" s="9" t="n"/>
      <c r="U877" s="9" t="n"/>
      <c r="V877" s="9" t="n"/>
      <c r="W877" s="9" t="n"/>
      <c r="X877" s="9" t="n"/>
      <c r="Y877" s="9" t="n"/>
      <c r="Z877" s="9" t="n"/>
    </row>
    <row r="878" hidden="1" ht="15.75" customHeight="1" s="44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  <c r="J878" s="9" t="n"/>
      <c r="K878" s="9" t="n"/>
      <c r="L878" s="9" t="n"/>
      <c r="M878" s="9" t="n"/>
      <c r="N878" s="9" t="n"/>
      <c r="O878" s="9" t="n"/>
      <c r="P878" s="9" t="n"/>
      <c r="Q878" s="9" t="n"/>
      <c r="R878" s="9" t="n"/>
      <c r="S878" s="9" t="n"/>
      <c r="T878" s="9" t="n"/>
      <c r="U878" s="9" t="n"/>
      <c r="V878" s="9" t="n"/>
      <c r="W878" s="9" t="n"/>
      <c r="X878" s="9" t="n"/>
      <c r="Y878" s="9" t="n"/>
      <c r="Z878" s="9" t="n"/>
    </row>
    <row r="879" hidden="1" ht="15.75" customHeight="1" s="44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  <c r="J879" s="9" t="n"/>
      <c r="K879" s="9" t="n"/>
      <c r="L879" s="9" t="n"/>
      <c r="M879" s="9" t="n"/>
      <c r="N879" s="9" t="n"/>
      <c r="O879" s="9" t="n"/>
      <c r="P879" s="9" t="n"/>
      <c r="Q879" s="9" t="n"/>
      <c r="R879" s="9" t="n"/>
      <c r="S879" s="9" t="n"/>
      <c r="T879" s="9" t="n"/>
      <c r="U879" s="9" t="n"/>
      <c r="V879" s="9" t="n"/>
      <c r="W879" s="9" t="n"/>
      <c r="X879" s="9" t="n"/>
      <c r="Y879" s="9" t="n"/>
      <c r="Z879" s="9" t="n"/>
    </row>
    <row r="880" hidden="1" ht="15.75" customHeight="1" s="44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  <c r="J880" s="9" t="n"/>
      <c r="K880" s="9" t="n"/>
      <c r="L880" s="9" t="n"/>
      <c r="M880" s="9" t="n"/>
      <c r="N880" s="9" t="n"/>
      <c r="O880" s="9" t="n"/>
      <c r="P880" s="9" t="n"/>
      <c r="Q880" s="9" t="n"/>
      <c r="R880" s="9" t="n"/>
      <c r="S880" s="9" t="n"/>
      <c r="T880" s="9" t="n"/>
      <c r="U880" s="9" t="n"/>
      <c r="V880" s="9" t="n"/>
      <c r="W880" s="9" t="n"/>
      <c r="X880" s="9" t="n"/>
      <c r="Y880" s="9" t="n"/>
      <c r="Z880" s="9" t="n"/>
    </row>
    <row r="881" hidden="1" ht="15.75" customHeight="1" s="44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  <c r="J881" s="9" t="n"/>
      <c r="K881" s="9" t="n"/>
      <c r="L881" s="9" t="n"/>
      <c r="M881" s="9" t="n"/>
      <c r="N881" s="9" t="n"/>
      <c r="O881" s="9" t="n"/>
      <c r="P881" s="9" t="n"/>
      <c r="Q881" s="9" t="n"/>
      <c r="R881" s="9" t="n"/>
      <c r="S881" s="9" t="n"/>
      <c r="T881" s="9" t="n"/>
      <c r="U881" s="9" t="n"/>
      <c r="V881" s="9" t="n"/>
      <c r="W881" s="9" t="n"/>
      <c r="X881" s="9" t="n"/>
      <c r="Y881" s="9" t="n"/>
      <c r="Z881" s="9" t="n"/>
    </row>
    <row r="882" hidden="1" ht="15.75" customHeight="1" s="44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  <c r="J882" s="9" t="n"/>
      <c r="K882" s="9" t="n"/>
      <c r="L882" s="9" t="n"/>
      <c r="M882" s="9" t="n"/>
      <c r="N882" s="9" t="n"/>
      <c r="O882" s="9" t="n"/>
      <c r="P882" s="9" t="n"/>
      <c r="Q882" s="9" t="n"/>
      <c r="R882" s="9" t="n"/>
      <c r="S882" s="9" t="n"/>
      <c r="T882" s="9" t="n"/>
      <c r="U882" s="9" t="n"/>
      <c r="V882" s="9" t="n"/>
      <c r="W882" s="9" t="n"/>
      <c r="X882" s="9" t="n"/>
      <c r="Y882" s="9" t="n"/>
      <c r="Z882" s="9" t="n"/>
    </row>
    <row r="883" hidden="1" ht="15.75" customHeight="1" s="44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  <c r="J883" s="9" t="n"/>
      <c r="K883" s="9" t="n"/>
      <c r="L883" s="9" t="n"/>
      <c r="M883" s="9" t="n"/>
      <c r="N883" s="9" t="n"/>
      <c r="O883" s="9" t="n"/>
      <c r="P883" s="9" t="n"/>
      <c r="Q883" s="9" t="n"/>
      <c r="R883" s="9" t="n"/>
      <c r="S883" s="9" t="n"/>
      <c r="T883" s="9" t="n"/>
      <c r="U883" s="9" t="n"/>
      <c r="V883" s="9" t="n"/>
      <c r="W883" s="9" t="n"/>
      <c r="X883" s="9" t="n"/>
      <c r="Y883" s="9" t="n"/>
      <c r="Z883" s="9" t="n"/>
    </row>
    <row r="884" hidden="1" ht="15.75" customHeight="1" s="44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  <c r="J884" s="9" t="n"/>
      <c r="K884" s="9" t="n"/>
      <c r="L884" s="9" t="n"/>
      <c r="M884" s="9" t="n"/>
      <c r="N884" s="9" t="n"/>
      <c r="O884" s="9" t="n"/>
      <c r="P884" s="9" t="n"/>
      <c r="Q884" s="9" t="n"/>
      <c r="R884" s="9" t="n"/>
      <c r="S884" s="9" t="n"/>
      <c r="T884" s="9" t="n"/>
      <c r="U884" s="9" t="n"/>
      <c r="V884" s="9" t="n"/>
      <c r="W884" s="9" t="n"/>
      <c r="X884" s="9" t="n"/>
      <c r="Y884" s="9" t="n"/>
      <c r="Z884" s="9" t="n"/>
    </row>
    <row r="885" hidden="1" ht="15.75" customHeight="1" s="44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  <c r="J885" s="9" t="n"/>
      <c r="K885" s="9" t="n"/>
      <c r="L885" s="9" t="n"/>
      <c r="M885" s="9" t="n"/>
      <c r="N885" s="9" t="n"/>
      <c r="O885" s="9" t="n"/>
      <c r="P885" s="9" t="n"/>
      <c r="Q885" s="9" t="n"/>
      <c r="R885" s="9" t="n"/>
      <c r="S885" s="9" t="n"/>
      <c r="T885" s="9" t="n"/>
      <c r="U885" s="9" t="n"/>
      <c r="V885" s="9" t="n"/>
      <c r="W885" s="9" t="n"/>
      <c r="X885" s="9" t="n"/>
      <c r="Y885" s="9" t="n"/>
      <c r="Z885" s="9" t="n"/>
    </row>
    <row r="886" hidden="1" ht="15.75" customHeight="1" s="44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  <c r="J886" s="9" t="n"/>
      <c r="K886" s="9" t="n"/>
      <c r="L886" s="9" t="n"/>
      <c r="M886" s="9" t="n"/>
      <c r="N886" s="9" t="n"/>
      <c r="O886" s="9" t="n"/>
      <c r="P886" s="9" t="n"/>
      <c r="Q886" s="9" t="n"/>
      <c r="R886" s="9" t="n"/>
      <c r="S886" s="9" t="n"/>
      <c r="T886" s="9" t="n"/>
      <c r="U886" s="9" t="n"/>
      <c r="V886" s="9" t="n"/>
      <c r="W886" s="9" t="n"/>
      <c r="X886" s="9" t="n"/>
      <c r="Y886" s="9" t="n"/>
      <c r="Z886" s="9" t="n"/>
    </row>
    <row r="887" hidden="1" ht="15.75" customHeight="1" s="44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  <c r="J887" s="9" t="n"/>
      <c r="K887" s="9" t="n"/>
      <c r="L887" s="9" t="n"/>
      <c r="M887" s="9" t="n"/>
      <c r="N887" s="9" t="n"/>
      <c r="O887" s="9" t="n"/>
      <c r="P887" s="9" t="n"/>
      <c r="Q887" s="9" t="n"/>
      <c r="R887" s="9" t="n"/>
      <c r="S887" s="9" t="n"/>
      <c r="T887" s="9" t="n"/>
      <c r="U887" s="9" t="n"/>
      <c r="V887" s="9" t="n"/>
      <c r="W887" s="9" t="n"/>
      <c r="X887" s="9" t="n"/>
      <c r="Y887" s="9" t="n"/>
      <c r="Z887" s="9" t="n"/>
    </row>
    <row r="888" hidden="1" ht="15.75" customHeight="1" s="44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  <c r="J888" s="9" t="n"/>
      <c r="K888" s="9" t="n"/>
      <c r="L888" s="9" t="n"/>
      <c r="M888" s="9" t="n"/>
      <c r="N888" s="9" t="n"/>
      <c r="O888" s="9" t="n"/>
      <c r="P888" s="9" t="n"/>
      <c r="Q888" s="9" t="n"/>
      <c r="R888" s="9" t="n"/>
      <c r="S888" s="9" t="n"/>
      <c r="T888" s="9" t="n"/>
      <c r="U888" s="9" t="n"/>
      <c r="V888" s="9" t="n"/>
      <c r="W888" s="9" t="n"/>
      <c r="X888" s="9" t="n"/>
      <c r="Y888" s="9" t="n"/>
      <c r="Z888" s="9" t="n"/>
    </row>
    <row r="889" hidden="1" ht="15.75" customHeight="1" s="44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  <c r="J889" s="9" t="n"/>
      <c r="K889" s="9" t="n"/>
      <c r="L889" s="9" t="n"/>
      <c r="M889" s="9" t="n"/>
      <c r="N889" s="9" t="n"/>
      <c r="O889" s="9" t="n"/>
      <c r="P889" s="9" t="n"/>
      <c r="Q889" s="9" t="n"/>
      <c r="R889" s="9" t="n"/>
      <c r="S889" s="9" t="n"/>
      <c r="T889" s="9" t="n"/>
      <c r="U889" s="9" t="n"/>
      <c r="V889" s="9" t="n"/>
      <c r="W889" s="9" t="n"/>
      <c r="X889" s="9" t="n"/>
      <c r="Y889" s="9" t="n"/>
      <c r="Z889" s="9" t="n"/>
    </row>
    <row r="890" hidden="1" ht="15.75" customHeight="1" s="44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  <c r="J890" s="9" t="n"/>
      <c r="K890" s="9" t="n"/>
      <c r="L890" s="9" t="n"/>
      <c r="M890" s="9" t="n"/>
      <c r="N890" s="9" t="n"/>
      <c r="O890" s="9" t="n"/>
      <c r="P890" s="9" t="n"/>
      <c r="Q890" s="9" t="n"/>
      <c r="R890" s="9" t="n"/>
      <c r="S890" s="9" t="n"/>
      <c r="T890" s="9" t="n"/>
      <c r="U890" s="9" t="n"/>
      <c r="V890" s="9" t="n"/>
      <c r="W890" s="9" t="n"/>
      <c r="X890" s="9" t="n"/>
      <c r="Y890" s="9" t="n"/>
      <c r="Z890" s="9" t="n"/>
    </row>
    <row r="891" hidden="1" ht="15.75" customHeight="1" s="44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  <c r="J891" s="9" t="n"/>
      <c r="K891" s="9" t="n"/>
      <c r="L891" s="9" t="n"/>
      <c r="M891" s="9" t="n"/>
      <c r="N891" s="9" t="n"/>
      <c r="O891" s="9" t="n"/>
      <c r="P891" s="9" t="n"/>
      <c r="Q891" s="9" t="n"/>
      <c r="R891" s="9" t="n"/>
      <c r="S891" s="9" t="n"/>
      <c r="T891" s="9" t="n"/>
      <c r="U891" s="9" t="n"/>
      <c r="V891" s="9" t="n"/>
      <c r="W891" s="9" t="n"/>
      <c r="X891" s="9" t="n"/>
      <c r="Y891" s="9" t="n"/>
      <c r="Z891" s="9" t="n"/>
    </row>
    <row r="892" hidden="1" ht="15.75" customHeight="1" s="44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  <c r="J892" s="9" t="n"/>
      <c r="K892" s="9" t="n"/>
      <c r="L892" s="9" t="n"/>
      <c r="M892" s="9" t="n"/>
      <c r="N892" s="9" t="n"/>
      <c r="O892" s="9" t="n"/>
      <c r="P892" s="9" t="n"/>
      <c r="Q892" s="9" t="n"/>
      <c r="R892" s="9" t="n"/>
      <c r="S892" s="9" t="n"/>
      <c r="T892" s="9" t="n"/>
      <c r="U892" s="9" t="n"/>
      <c r="V892" s="9" t="n"/>
      <c r="W892" s="9" t="n"/>
      <c r="X892" s="9" t="n"/>
      <c r="Y892" s="9" t="n"/>
      <c r="Z892" s="9" t="n"/>
    </row>
    <row r="893" hidden="1" ht="15.75" customHeight="1" s="44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  <c r="J893" s="9" t="n"/>
      <c r="K893" s="9" t="n"/>
      <c r="L893" s="9" t="n"/>
      <c r="M893" s="9" t="n"/>
      <c r="N893" s="9" t="n"/>
      <c r="O893" s="9" t="n"/>
      <c r="P893" s="9" t="n"/>
      <c r="Q893" s="9" t="n"/>
      <c r="R893" s="9" t="n"/>
      <c r="S893" s="9" t="n"/>
      <c r="T893" s="9" t="n"/>
      <c r="U893" s="9" t="n"/>
      <c r="V893" s="9" t="n"/>
      <c r="W893" s="9" t="n"/>
      <c r="X893" s="9" t="n"/>
      <c r="Y893" s="9" t="n"/>
      <c r="Z893" s="9" t="n"/>
    </row>
    <row r="894" hidden="1" ht="15.75" customHeight="1" s="44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  <c r="J894" s="9" t="n"/>
      <c r="K894" s="9" t="n"/>
      <c r="L894" s="9" t="n"/>
      <c r="M894" s="9" t="n"/>
      <c r="N894" s="9" t="n"/>
      <c r="O894" s="9" t="n"/>
      <c r="P894" s="9" t="n"/>
      <c r="Q894" s="9" t="n"/>
      <c r="R894" s="9" t="n"/>
      <c r="S894" s="9" t="n"/>
      <c r="T894" s="9" t="n"/>
      <c r="U894" s="9" t="n"/>
      <c r="V894" s="9" t="n"/>
      <c r="W894" s="9" t="n"/>
      <c r="X894" s="9" t="n"/>
      <c r="Y894" s="9" t="n"/>
      <c r="Z894" s="9" t="n"/>
    </row>
    <row r="895" hidden="1" ht="15.75" customHeight="1" s="44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  <c r="J895" s="9" t="n"/>
      <c r="K895" s="9" t="n"/>
      <c r="L895" s="9" t="n"/>
      <c r="M895" s="9" t="n"/>
      <c r="N895" s="9" t="n"/>
      <c r="O895" s="9" t="n"/>
      <c r="P895" s="9" t="n"/>
      <c r="Q895" s="9" t="n"/>
      <c r="R895" s="9" t="n"/>
      <c r="S895" s="9" t="n"/>
      <c r="T895" s="9" t="n"/>
      <c r="U895" s="9" t="n"/>
      <c r="V895" s="9" t="n"/>
      <c r="W895" s="9" t="n"/>
      <c r="X895" s="9" t="n"/>
      <c r="Y895" s="9" t="n"/>
      <c r="Z895" s="9" t="n"/>
    </row>
    <row r="896" hidden="1" ht="15.75" customHeight="1" s="44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  <c r="J896" s="9" t="n"/>
      <c r="K896" s="9" t="n"/>
      <c r="L896" s="9" t="n"/>
      <c r="M896" s="9" t="n"/>
      <c r="N896" s="9" t="n"/>
      <c r="O896" s="9" t="n"/>
      <c r="P896" s="9" t="n"/>
      <c r="Q896" s="9" t="n"/>
      <c r="R896" s="9" t="n"/>
      <c r="S896" s="9" t="n"/>
      <c r="T896" s="9" t="n"/>
      <c r="U896" s="9" t="n"/>
      <c r="V896" s="9" t="n"/>
      <c r="W896" s="9" t="n"/>
      <c r="X896" s="9" t="n"/>
      <c r="Y896" s="9" t="n"/>
      <c r="Z896" s="9" t="n"/>
    </row>
    <row r="897" hidden="1" ht="15.75" customHeight="1" s="44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  <c r="J897" s="9" t="n"/>
      <c r="K897" s="9" t="n"/>
      <c r="L897" s="9" t="n"/>
      <c r="M897" s="9" t="n"/>
      <c r="N897" s="9" t="n"/>
      <c r="O897" s="9" t="n"/>
      <c r="P897" s="9" t="n"/>
      <c r="Q897" s="9" t="n"/>
      <c r="R897" s="9" t="n"/>
      <c r="S897" s="9" t="n"/>
      <c r="T897" s="9" t="n"/>
      <c r="U897" s="9" t="n"/>
      <c r="V897" s="9" t="n"/>
      <c r="W897" s="9" t="n"/>
      <c r="X897" s="9" t="n"/>
      <c r="Y897" s="9" t="n"/>
      <c r="Z897" s="9" t="n"/>
    </row>
    <row r="898" hidden="1" ht="15.75" customHeight="1" s="44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  <c r="J898" s="9" t="n"/>
      <c r="K898" s="9" t="n"/>
      <c r="L898" s="9" t="n"/>
      <c r="M898" s="9" t="n"/>
      <c r="N898" s="9" t="n"/>
      <c r="O898" s="9" t="n"/>
      <c r="P898" s="9" t="n"/>
      <c r="Q898" s="9" t="n"/>
      <c r="R898" s="9" t="n"/>
      <c r="S898" s="9" t="n"/>
      <c r="T898" s="9" t="n"/>
      <c r="U898" s="9" t="n"/>
      <c r="V898" s="9" t="n"/>
      <c r="W898" s="9" t="n"/>
      <c r="X898" s="9" t="n"/>
      <c r="Y898" s="9" t="n"/>
      <c r="Z898" s="9" t="n"/>
    </row>
    <row r="899" hidden="1" ht="15.75" customHeight="1" s="44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  <c r="J899" s="9" t="n"/>
      <c r="K899" s="9" t="n"/>
      <c r="L899" s="9" t="n"/>
      <c r="M899" s="9" t="n"/>
      <c r="N899" s="9" t="n"/>
      <c r="O899" s="9" t="n"/>
      <c r="P899" s="9" t="n"/>
      <c r="Q899" s="9" t="n"/>
      <c r="R899" s="9" t="n"/>
      <c r="S899" s="9" t="n"/>
      <c r="T899" s="9" t="n"/>
      <c r="U899" s="9" t="n"/>
      <c r="V899" s="9" t="n"/>
      <c r="W899" s="9" t="n"/>
      <c r="X899" s="9" t="n"/>
      <c r="Y899" s="9" t="n"/>
      <c r="Z899" s="9" t="n"/>
    </row>
    <row r="900" hidden="1" ht="15.75" customHeight="1" s="44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  <c r="J900" s="9" t="n"/>
      <c r="K900" s="9" t="n"/>
      <c r="L900" s="9" t="n"/>
      <c r="M900" s="9" t="n"/>
      <c r="N900" s="9" t="n"/>
      <c r="O900" s="9" t="n"/>
      <c r="P900" s="9" t="n"/>
      <c r="Q900" s="9" t="n"/>
      <c r="R900" s="9" t="n"/>
      <c r="S900" s="9" t="n"/>
      <c r="T900" s="9" t="n"/>
      <c r="U900" s="9" t="n"/>
      <c r="V900" s="9" t="n"/>
      <c r="W900" s="9" t="n"/>
      <c r="X900" s="9" t="n"/>
      <c r="Y900" s="9" t="n"/>
      <c r="Z900" s="9" t="n"/>
    </row>
    <row r="901" hidden="1" ht="15.75" customHeight="1" s="44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  <c r="J901" s="9" t="n"/>
      <c r="K901" s="9" t="n"/>
      <c r="L901" s="9" t="n"/>
      <c r="M901" s="9" t="n"/>
      <c r="N901" s="9" t="n"/>
      <c r="O901" s="9" t="n"/>
      <c r="P901" s="9" t="n"/>
      <c r="Q901" s="9" t="n"/>
      <c r="R901" s="9" t="n"/>
      <c r="S901" s="9" t="n"/>
      <c r="T901" s="9" t="n"/>
      <c r="U901" s="9" t="n"/>
      <c r="V901" s="9" t="n"/>
      <c r="W901" s="9" t="n"/>
      <c r="X901" s="9" t="n"/>
      <c r="Y901" s="9" t="n"/>
      <c r="Z901" s="9" t="n"/>
    </row>
    <row r="902" hidden="1" ht="15.75" customHeight="1" s="44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  <c r="J902" s="9" t="n"/>
      <c r="K902" s="9" t="n"/>
      <c r="L902" s="9" t="n"/>
      <c r="M902" s="9" t="n"/>
      <c r="N902" s="9" t="n"/>
      <c r="O902" s="9" t="n"/>
      <c r="P902" s="9" t="n"/>
      <c r="Q902" s="9" t="n"/>
      <c r="R902" s="9" t="n"/>
      <c r="S902" s="9" t="n"/>
      <c r="T902" s="9" t="n"/>
      <c r="U902" s="9" t="n"/>
      <c r="V902" s="9" t="n"/>
      <c r="W902" s="9" t="n"/>
      <c r="X902" s="9" t="n"/>
      <c r="Y902" s="9" t="n"/>
      <c r="Z902" s="9" t="n"/>
    </row>
    <row r="903" hidden="1" ht="15.75" customHeight="1" s="44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  <c r="J903" s="9" t="n"/>
      <c r="K903" s="9" t="n"/>
      <c r="L903" s="9" t="n"/>
      <c r="M903" s="9" t="n"/>
      <c r="N903" s="9" t="n"/>
      <c r="O903" s="9" t="n"/>
      <c r="P903" s="9" t="n"/>
      <c r="Q903" s="9" t="n"/>
      <c r="R903" s="9" t="n"/>
      <c r="S903" s="9" t="n"/>
      <c r="T903" s="9" t="n"/>
      <c r="U903" s="9" t="n"/>
      <c r="V903" s="9" t="n"/>
      <c r="W903" s="9" t="n"/>
      <c r="X903" s="9" t="n"/>
      <c r="Y903" s="9" t="n"/>
      <c r="Z903" s="9" t="n"/>
    </row>
    <row r="904" hidden="1" ht="15.75" customHeight="1" s="44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  <c r="J904" s="9" t="n"/>
      <c r="K904" s="9" t="n"/>
      <c r="L904" s="9" t="n"/>
      <c r="M904" s="9" t="n"/>
      <c r="N904" s="9" t="n"/>
      <c r="O904" s="9" t="n"/>
      <c r="P904" s="9" t="n"/>
      <c r="Q904" s="9" t="n"/>
      <c r="R904" s="9" t="n"/>
      <c r="S904" s="9" t="n"/>
      <c r="T904" s="9" t="n"/>
      <c r="U904" s="9" t="n"/>
      <c r="V904" s="9" t="n"/>
      <c r="W904" s="9" t="n"/>
      <c r="X904" s="9" t="n"/>
      <c r="Y904" s="9" t="n"/>
      <c r="Z904" s="9" t="n"/>
    </row>
    <row r="905" hidden="1" ht="15.75" customHeight="1" s="44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  <c r="J905" s="9" t="n"/>
      <c r="K905" s="9" t="n"/>
      <c r="L905" s="9" t="n"/>
      <c r="M905" s="9" t="n"/>
      <c r="N905" s="9" t="n"/>
      <c r="O905" s="9" t="n"/>
      <c r="P905" s="9" t="n"/>
      <c r="Q905" s="9" t="n"/>
      <c r="R905" s="9" t="n"/>
      <c r="S905" s="9" t="n"/>
      <c r="T905" s="9" t="n"/>
      <c r="U905" s="9" t="n"/>
      <c r="V905" s="9" t="n"/>
      <c r="W905" s="9" t="n"/>
      <c r="X905" s="9" t="n"/>
      <c r="Y905" s="9" t="n"/>
      <c r="Z905" s="9" t="n"/>
    </row>
    <row r="906" hidden="1" ht="15.75" customHeight="1" s="44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  <c r="J906" s="9" t="n"/>
      <c r="K906" s="9" t="n"/>
      <c r="L906" s="9" t="n"/>
      <c r="M906" s="9" t="n"/>
      <c r="N906" s="9" t="n"/>
      <c r="O906" s="9" t="n"/>
      <c r="P906" s="9" t="n"/>
      <c r="Q906" s="9" t="n"/>
      <c r="R906" s="9" t="n"/>
      <c r="S906" s="9" t="n"/>
      <c r="T906" s="9" t="n"/>
      <c r="U906" s="9" t="n"/>
      <c r="V906" s="9" t="n"/>
      <c r="W906" s="9" t="n"/>
      <c r="X906" s="9" t="n"/>
      <c r="Y906" s="9" t="n"/>
      <c r="Z906" s="9" t="n"/>
    </row>
    <row r="907" hidden="1" ht="15.75" customHeight="1" s="44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  <c r="J907" s="9" t="n"/>
      <c r="K907" s="9" t="n"/>
      <c r="L907" s="9" t="n"/>
      <c r="M907" s="9" t="n"/>
      <c r="N907" s="9" t="n"/>
      <c r="O907" s="9" t="n"/>
      <c r="P907" s="9" t="n"/>
      <c r="Q907" s="9" t="n"/>
      <c r="R907" s="9" t="n"/>
      <c r="S907" s="9" t="n"/>
      <c r="T907" s="9" t="n"/>
      <c r="U907" s="9" t="n"/>
      <c r="V907" s="9" t="n"/>
      <c r="W907" s="9" t="n"/>
      <c r="X907" s="9" t="n"/>
      <c r="Y907" s="9" t="n"/>
      <c r="Z907" s="9" t="n"/>
    </row>
    <row r="908" hidden="1" ht="15.75" customHeight="1" s="44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  <c r="J908" s="9" t="n"/>
      <c r="K908" s="9" t="n"/>
      <c r="L908" s="9" t="n"/>
      <c r="M908" s="9" t="n"/>
      <c r="N908" s="9" t="n"/>
      <c r="O908" s="9" t="n"/>
      <c r="P908" s="9" t="n"/>
      <c r="Q908" s="9" t="n"/>
      <c r="R908" s="9" t="n"/>
      <c r="S908" s="9" t="n"/>
      <c r="T908" s="9" t="n"/>
      <c r="U908" s="9" t="n"/>
      <c r="V908" s="9" t="n"/>
      <c r="W908" s="9" t="n"/>
      <c r="X908" s="9" t="n"/>
      <c r="Y908" s="9" t="n"/>
      <c r="Z908" s="9" t="n"/>
    </row>
    <row r="909" hidden="1" ht="15.75" customHeight="1" s="44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  <c r="J909" s="9" t="n"/>
      <c r="K909" s="9" t="n"/>
      <c r="L909" s="9" t="n"/>
      <c r="M909" s="9" t="n"/>
      <c r="N909" s="9" t="n"/>
      <c r="O909" s="9" t="n"/>
      <c r="P909" s="9" t="n"/>
      <c r="Q909" s="9" t="n"/>
      <c r="R909" s="9" t="n"/>
      <c r="S909" s="9" t="n"/>
      <c r="T909" s="9" t="n"/>
      <c r="U909" s="9" t="n"/>
      <c r="V909" s="9" t="n"/>
      <c r="W909" s="9" t="n"/>
      <c r="X909" s="9" t="n"/>
      <c r="Y909" s="9" t="n"/>
      <c r="Z909" s="9" t="n"/>
    </row>
    <row r="910" hidden="1" ht="15.75" customHeight="1" s="44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  <c r="J910" s="9" t="n"/>
      <c r="K910" s="9" t="n"/>
      <c r="L910" s="9" t="n"/>
      <c r="M910" s="9" t="n"/>
      <c r="N910" s="9" t="n"/>
      <c r="O910" s="9" t="n"/>
      <c r="P910" s="9" t="n"/>
      <c r="Q910" s="9" t="n"/>
      <c r="R910" s="9" t="n"/>
      <c r="S910" s="9" t="n"/>
      <c r="T910" s="9" t="n"/>
      <c r="U910" s="9" t="n"/>
      <c r="V910" s="9" t="n"/>
      <c r="W910" s="9" t="n"/>
      <c r="X910" s="9" t="n"/>
      <c r="Y910" s="9" t="n"/>
      <c r="Z910" s="9" t="n"/>
    </row>
    <row r="911" hidden="1" ht="15.75" customHeight="1" s="44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  <c r="J911" s="9" t="n"/>
      <c r="K911" s="9" t="n"/>
      <c r="L911" s="9" t="n"/>
      <c r="M911" s="9" t="n"/>
      <c r="N911" s="9" t="n"/>
      <c r="O911" s="9" t="n"/>
      <c r="P911" s="9" t="n"/>
      <c r="Q911" s="9" t="n"/>
      <c r="R911" s="9" t="n"/>
      <c r="S911" s="9" t="n"/>
      <c r="T911" s="9" t="n"/>
      <c r="U911" s="9" t="n"/>
      <c r="V911" s="9" t="n"/>
      <c r="W911" s="9" t="n"/>
      <c r="X911" s="9" t="n"/>
      <c r="Y911" s="9" t="n"/>
      <c r="Z911" s="9" t="n"/>
    </row>
    <row r="912" hidden="1" ht="15.75" customHeight="1" s="44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  <c r="J912" s="9" t="n"/>
      <c r="K912" s="9" t="n"/>
      <c r="L912" s="9" t="n"/>
      <c r="M912" s="9" t="n"/>
      <c r="N912" s="9" t="n"/>
      <c r="O912" s="9" t="n"/>
      <c r="P912" s="9" t="n"/>
      <c r="Q912" s="9" t="n"/>
      <c r="R912" s="9" t="n"/>
      <c r="S912" s="9" t="n"/>
      <c r="T912" s="9" t="n"/>
      <c r="U912" s="9" t="n"/>
      <c r="V912" s="9" t="n"/>
      <c r="W912" s="9" t="n"/>
      <c r="X912" s="9" t="n"/>
      <c r="Y912" s="9" t="n"/>
      <c r="Z912" s="9" t="n"/>
    </row>
    <row r="913" hidden="1" ht="15.75" customHeight="1" s="44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  <c r="J913" s="9" t="n"/>
      <c r="K913" s="9" t="n"/>
      <c r="L913" s="9" t="n"/>
      <c r="M913" s="9" t="n"/>
      <c r="N913" s="9" t="n"/>
      <c r="O913" s="9" t="n"/>
      <c r="P913" s="9" t="n"/>
      <c r="Q913" s="9" t="n"/>
      <c r="R913" s="9" t="n"/>
      <c r="S913" s="9" t="n"/>
      <c r="T913" s="9" t="n"/>
      <c r="U913" s="9" t="n"/>
      <c r="V913" s="9" t="n"/>
      <c r="W913" s="9" t="n"/>
      <c r="X913" s="9" t="n"/>
      <c r="Y913" s="9" t="n"/>
      <c r="Z913" s="9" t="n"/>
    </row>
    <row r="914" hidden="1" ht="15.75" customHeight="1" s="44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  <c r="J914" s="9" t="n"/>
      <c r="K914" s="9" t="n"/>
      <c r="L914" s="9" t="n"/>
      <c r="M914" s="9" t="n"/>
      <c r="N914" s="9" t="n"/>
      <c r="O914" s="9" t="n"/>
      <c r="P914" s="9" t="n"/>
      <c r="Q914" s="9" t="n"/>
      <c r="R914" s="9" t="n"/>
      <c r="S914" s="9" t="n"/>
      <c r="T914" s="9" t="n"/>
      <c r="U914" s="9" t="n"/>
      <c r="V914" s="9" t="n"/>
      <c r="W914" s="9" t="n"/>
      <c r="X914" s="9" t="n"/>
      <c r="Y914" s="9" t="n"/>
      <c r="Z914" s="9" t="n"/>
    </row>
    <row r="915" hidden="1" ht="15.75" customHeight="1" s="44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  <c r="J915" s="9" t="n"/>
      <c r="K915" s="9" t="n"/>
      <c r="L915" s="9" t="n"/>
      <c r="M915" s="9" t="n"/>
      <c r="N915" s="9" t="n"/>
      <c r="O915" s="9" t="n"/>
      <c r="P915" s="9" t="n"/>
      <c r="Q915" s="9" t="n"/>
      <c r="R915" s="9" t="n"/>
      <c r="S915" s="9" t="n"/>
      <c r="T915" s="9" t="n"/>
      <c r="U915" s="9" t="n"/>
      <c r="V915" s="9" t="n"/>
      <c r="W915" s="9" t="n"/>
      <c r="X915" s="9" t="n"/>
      <c r="Y915" s="9" t="n"/>
      <c r="Z915" s="9" t="n"/>
    </row>
    <row r="916" hidden="1" ht="15.75" customHeight="1" s="44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  <c r="J916" s="9" t="n"/>
      <c r="K916" s="9" t="n"/>
      <c r="L916" s="9" t="n"/>
      <c r="M916" s="9" t="n"/>
      <c r="N916" s="9" t="n"/>
      <c r="O916" s="9" t="n"/>
      <c r="P916" s="9" t="n"/>
      <c r="Q916" s="9" t="n"/>
      <c r="R916" s="9" t="n"/>
      <c r="S916" s="9" t="n"/>
      <c r="T916" s="9" t="n"/>
      <c r="U916" s="9" t="n"/>
      <c r="V916" s="9" t="n"/>
      <c r="W916" s="9" t="n"/>
      <c r="X916" s="9" t="n"/>
      <c r="Y916" s="9" t="n"/>
      <c r="Z916" s="9" t="n"/>
    </row>
    <row r="917" hidden="1" ht="15.75" customHeight="1" s="44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  <c r="J917" s="9" t="n"/>
      <c r="K917" s="9" t="n"/>
      <c r="L917" s="9" t="n"/>
      <c r="M917" s="9" t="n"/>
      <c r="N917" s="9" t="n"/>
      <c r="O917" s="9" t="n"/>
      <c r="P917" s="9" t="n"/>
      <c r="Q917" s="9" t="n"/>
      <c r="R917" s="9" t="n"/>
      <c r="S917" s="9" t="n"/>
      <c r="T917" s="9" t="n"/>
      <c r="U917" s="9" t="n"/>
      <c r="V917" s="9" t="n"/>
      <c r="W917" s="9" t="n"/>
      <c r="X917" s="9" t="n"/>
      <c r="Y917" s="9" t="n"/>
      <c r="Z917" s="9" t="n"/>
    </row>
    <row r="918" hidden="1" ht="15.75" customHeight="1" s="44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  <c r="J918" s="9" t="n"/>
      <c r="K918" s="9" t="n"/>
      <c r="L918" s="9" t="n"/>
      <c r="M918" s="9" t="n"/>
      <c r="N918" s="9" t="n"/>
      <c r="O918" s="9" t="n"/>
      <c r="P918" s="9" t="n"/>
      <c r="Q918" s="9" t="n"/>
      <c r="R918" s="9" t="n"/>
      <c r="S918" s="9" t="n"/>
      <c r="T918" s="9" t="n"/>
      <c r="U918" s="9" t="n"/>
      <c r="V918" s="9" t="n"/>
      <c r="W918" s="9" t="n"/>
      <c r="X918" s="9" t="n"/>
      <c r="Y918" s="9" t="n"/>
      <c r="Z918" s="9" t="n"/>
    </row>
    <row r="919" hidden="1" ht="15.75" customHeight="1" s="44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  <c r="J919" s="9" t="n"/>
      <c r="K919" s="9" t="n"/>
      <c r="L919" s="9" t="n"/>
      <c r="M919" s="9" t="n"/>
      <c r="N919" s="9" t="n"/>
      <c r="O919" s="9" t="n"/>
      <c r="P919" s="9" t="n"/>
      <c r="Q919" s="9" t="n"/>
      <c r="R919" s="9" t="n"/>
      <c r="S919" s="9" t="n"/>
      <c r="T919" s="9" t="n"/>
      <c r="U919" s="9" t="n"/>
      <c r="V919" s="9" t="n"/>
      <c r="W919" s="9" t="n"/>
      <c r="X919" s="9" t="n"/>
      <c r="Y919" s="9" t="n"/>
      <c r="Z919" s="9" t="n"/>
    </row>
    <row r="920" hidden="1" ht="15.75" customHeight="1" s="44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  <c r="J920" s="9" t="n"/>
      <c r="K920" s="9" t="n"/>
      <c r="L920" s="9" t="n"/>
      <c r="M920" s="9" t="n"/>
      <c r="N920" s="9" t="n"/>
      <c r="O920" s="9" t="n"/>
      <c r="P920" s="9" t="n"/>
      <c r="Q920" s="9" t="n"/>
      <c r="R920" s="9" t="n"/>
      <c r="S920" s="9" t="n"/>
      <c r="T920" s="9" t="n"/>
      <c r="U920" s="9" t="n"/>
      <c r="V920" s="9" t="n"/>
      <c r="W920" s="9" t="n"/>
      <c r="X920" s="9" t="n"/>
      <c r="Y920" s="9" t="n"/>
      <c r="Z920" s="9" t="n"/>
    </row>
    <row r="921" hidden="1" ht="15.75" customHeight="1" s="44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  <c r="J921" s="9" t="n"/>
      <c r="K921" s="9" t="n"/>
      <c r="L921" s="9" t="n"/>
      <c r="M921" s="9" t="n"/>
      <c r="N921" s="9" t="n"/>
      <c r="O921" s="9" t="n"/>
      <c r="P921" s="9" t="n"/>
      <c r="Q921" s="9" t="n"/>
      <c r="R921" s="9" t="n"/>
      <c r="S921" s="9" t="n"/>
      <c r="T921" s="9" t="n"/>
      <c r="U921" s="9" t="n"/>
      <c r="V921" s="9" t="n"/>
      <c r="W921" s="9" t="n"/>
      <c r="X921" s="9" t="n"/>
      <c r="Y921" s="9" t="n"/>
      <c r="Z921" s="9" t="n"/>
    </row>
    <row r="922" hidden="1" ht="15.75" customHeight="1" s="44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  <c r="J922" s="9" t="n"/>
      <c r="K922" s="9" t="n"/>
      <c r="L922" s="9" t="n"/>
      <c r="M922" s="9" t="n"/>
      <c r="N922" s="9" t="n"/>
      <c r="O922" s="9" t="n"/>
      <c r="P922" s="9" t="n"/>
      <c r="Q922" s="9" t="n"/>
      <c r="R922" s="9" t="n"/>
      <c r="S922" s="9" t="n"/>
      <c r="T922" s="9" t="n"/>
      <c r="U922" s="9" t="n"/>
      <c r="V922" s="9" t="n"/>
      <c r="W922" s="9" t="n"/>
      <c r="X922" s="9" t="n"/>
      <c r="Y922" s="9" t="n"/>
      <c r="Z922" s="9" t="n"/>
    </row>
    <row r="923" hidden="1" ht="15.75" customHeight="1" s="44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  <c r="J923" s="9" t="n"/>
      <c r="K923" s="9" t="n"/>
      <c r="L923" s="9" t="n"/>
      <c r="M923" s="9" t="n"/>
      <c r="N923" s="9" t="n"/>
      <c r="O923" s="9" t="n"/>
      <c r="P923" s="9" t="n"/>
      <c r="Q923" s="9" t="n"/>
      <c r="R923" s="9" t="n"/>
      <c r="S923" s="9" t="n"/>
      <c r="T923" s="9" t="n"/>
      <c r="U923" s="9" t="n"/>
      <c r="V923" s="9" t="n"/>
      <c r="W923" s="9" t="n"/>
      <c r="X923" s="9" t="n"/>
      <c r="Y923" s="9" t="n"/>
      <c r="Z923" s="9" t="n"/>
    </row>
    <row r="924" hidden="1" ht="15.75" customHeight="1" s="44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  <c r="J924" s="9" t="n"/>
      <c r="K924" s="9" t="n"/>
      <c r="L924" s="9" t="n"/>
      <c r="M924" s="9" t="n"/>
      <c r="N924" s="9" t="n"/>
      <c r="O924" s="9" t="n"/>
      <c r="P924" s="9" t="n"/>
      <c r="Q924" s="9" t="n"/>
      <c r="R924" s="9" t="n"/>
      <c r="S924" s="9" t="n"/>
      <c r="T924" s="9" t="n"/>
      <c r="U924" s="9" t="n"/>
      <c r="V924" s="9" t="n"/>
      <c r="W924" s="9" t="n"/>
      <c r="X924" s="9" t="n"/>
      <c r="Y924" s="9" t="n"/>
      <c r="Z924" s="9" t="n"/>
    </row>
    <row r="925" hidden="1" ht="15.75" customHeight="1" s="44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  <c r="J925" s="9" t="n"/>
      <c r="K925" s="9" t="n"/>
      <c r="L925" s="9" t="n"/>
      <c r="M925" s="9" t="n"/>
      <c r="N925" s="9" t="n"/>
      <c r="O925" s="9" t="n"/>
      <c r="P925" s="9" t="n"/>
      <c r="Q925" s="9" t="n"/>
      <c r="R925" s="9" t="n"/>
      <c r="S925" s="9" t="n"/>
      <c r="T925" s="9" t="n"/>
      <c r="U925" s="9" t="n"/>
      <c r="V925" s="9" t="n"/>
      <c r="W925" s="9" t="n"/>
      <c r="X925" s="9" t="n"/>
      <c r="Y925" s="9" t="n"/>
      <c r="Z925" s="9" t="n"/>
    </row>
    <row r="926" hidden="1" ht="15.75" customHeight="1" s="44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  <c r="J926" s="9" t="n"/>
      <c r="K926" s="9" t="n"/>
      <c r="L926" s="9" t="n"/>
      <c r="M926" s="9" t="n"/>
      <c r="N926" s="9" t="n"/>
      <c r="O926" s="9" t="n"/>
      <c r="P926" s="9" t="n"/>
      <c r="Q926" s="9" t="n"/>
      <c r="R926" s="9" t="n"/>
      <c r="S926" s="9" t="n"/>
      <c r="T926" s="9" t="n"/>
      <c r="U926" s="9" t="n"/>
      <c r="V926" s="9" t="n"/>
      <c r="W926" s="9" t="n"/>
      <c r="X926" s="9" t="n"/>
      <c r="Y926" s="9" t="n"/>
      <c r="Z926" s="9" t="n"/>
    </row>
    <row r="927" hidden="1" ht="15.75" customHeight="1" s="44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  <c r="J927" s="9" t="n"/>
      <c r="K927" s="9" t="n"/>
      <c r="L927" s="9" t="n"/>
      <c r="M927" s="9" t="n"/>
      <c r="N927" s="9" t="n"/>
      <c r="O927" s="9" t="n"/>
      <c r="P927" s="9" t="n"/>
      <c r="Q927" s="9" t="n"/>
      <c r="R927" s="9" t="n"/>
      <c r="S927" s="9" t="n"/>
      <c r="T927" s="9" t="n"/>
      <c r="U927" s="9" t="n"/>
      <c r="V927" s="9" t="n"/>
      <c r="W927" s="9" t="n"/>
      <c r="X927" s="9" t="n"/>
      <c r="Y927" s="9" t="n"/>
      <c r="Z927" s="9" t="n"/>
    </row>
    <row r="928" hidden="1" ht="15.75" customHeight="1" s="44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  <c r="J928" s="9" t="n"/>
      <c r="K928" s="9" t="n"/>
      <c r="L928" s="9" t="n"/>
      <c r="M928" s="9" t="n"/>
      <c r="N928" s="9" t="n"/>
      <c r="O928" s="9" t="n"/>
      <c r="P928" s="9" t="n"/>
      <c r="Q928" s="9" t="n"/>
      <c r="R928" s="9" t="n"/>
      <c r="S928" s="9" t="n"/>
      <c r="T928" s="9" t="n"/>
      <c r="U928" s="9" t="n"/>
      <c r="V928" s="9" t="n"/>
      <c r="W928" s="9" t="n"/>
      <c r="X928" s="9" t="n"/>
      <c r="Y928" s="9" t="n"/>
      <c r="Z928" s="9" t="n"/>
    </row>
    <row r="929" hidden="1" ht="15.75" customHeight="1" s="44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  <c r="J929" s="9" t="n"/>
      <c r="K929" s="9" t="n"/>
      <c r="L929" s="9" t="n"/>
      <c r="M929" s="9" t="n"/>
      <c r="N929" s="9" t="n"/>
      <c r="O929" s="9" t="n"/>
      <c r="P929" s="9" t="n"/>
      <c r="Q929" s="9" t="n"/>
      <c r="R929" s="9" t="n"/>
      <c r="S929" s="9" t="n"/>
      <c r="T929" s="9" t="n"/>
      <c r="U929" s="9" t="n"/>
      <c r="V929" s="9" t="n"/>
      <c r="W929" s="9" t="n"/>
      <c r="X929" s="9" t="n"/>
      <c r="Y929" s="9" t="n"/>
      <c r="Z929" s="9" t="n"/>
    </row>
    <row r="930" hidden="1" ht="15.75" customHeight="1" s="44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  <c r="J930" s="9" t="n"/>
      <c r="K930" s="9" t="n"/>
      <c r="L930" s="9" t="n"/>
      <c r="M930" s="9" t="n"/>
      <c r="N930" s="9" t="n"/>
      <c r="O930" s="9" t="n"/>
      <c r="P930" s="9" t="n"/>
      <c r="Q930" s="9" t="n"/>
      <c r="R930" s="9" t="n"/>
      <c r="S930" s="9" t="n"/>
      <c r="T930" s="9" t="n"/>
      <c r="U930" s="9" t="n"/>
      <c r="V930" s="9" t="n"/>
      <c r="W930" s="9" t="n"/>
      <c r="X930" s="9" t="n"/>
      <c r="Y930" s="9" t="n"/>
      <c r="Z930" s="9" t="n"/>
    </row>
    <row r="931" hidden="1" ht="15.75" customHeight="1" s="44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  <c r="J931" s="9" t="n"/>
      <c r="K931" s="9" t="n"/>
      <c r="L931" s="9" t="n"/>
      <c r="M931" s="9" t="n"/>
      <c r="N931" s="9" t="n"/>
      <c r="O931" s="9" t="n"/>
      <c r="P931" s="9" t="n"/>
      <c r="Q931" s="9" t="n"/>
      <c r="R931" s="9" t="n"/>
      <c r="S931" s="9" t="n"/>
      <c r="T931" s="9" t="n"/>
      <c r="U931" s="9" t="n"/>
      <c r="V931" s="9" t="n"/>
      <c r="W931" s="9" t="n"/>
      <c r="X931" s="9" t="n"/>
      <c r="Y931" s="9" t="n"/>
      <c r="Z931" s="9" t="n"/>
    </row>
    <row r="932" hidden="1" ht="15.75" customHeight="1" s="44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  <c r="J932" s="9" t="n"/>
      <c r="K932" s="9" t="n"/>
      <c r="L932" s="9" t="n"/>
      <c r="M932" s="9" t="n"/>
      <c r="N932" s="9" t="n"/>
      <c r="O932" s="9" t="n"/>
      <c r="P932" s="9" t="n"/>
      <c r="Q932" s="9" t="n"/>
      <c r="R932" s="9" t="n"/>
      <c r="S932" s="9" t="n"/>
      <c r="T932" s="9" t="n"/>
      <c r="U932" s="9" t="n"/>
      <c r="V932" s="9" t="n"/>
      <c r="W932" s="9" t="n"/>
      <c r="X932" s="9" t="n"/>
      <c r="Y932" s="9" t="n"/>
      <c r="Z932" s="9" t="n"/>
    </row>
    <row r="933" hidden="1" ht="15.75" customHeight="1" s="44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  <c r="J933" s="9" t="n"/>
      <c r="K933" s="9" t="n"/>
      <c r="L933" s="9" t="n"/>
      <c r="M933" s="9" t="n"/>
      <c r="N933" s="9" t="n"/>
      <c r="O933" s="9" t="n"/>
      <c r="P933" s="9" t="n"/>
      <c r="Q933" s="9" t="n"/>
      <c r="R933" s="9" t="n"/>
      <c r="S933" s="9" t="n"/>
      <c r="T933" s="9" t="n"/>
      <c r="U933" s="9" t="n"/>
      <c r="V933" s="9" t="n"/>
      <c r="W933" s="9" t="n"/>
      <c r="X933" s="9" t="n"/>
      <c r="Y933" s="9" t="n"/>
      <c r="Z933" s="9" t="n"/>
    </row>
    <row r="934" hidden="1" ht="15.75" customHeight="1" s="44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  <c r="J934" s="9" t="n"/>
      <c r="K934" s="9" t="n"/>
      <c r="L934" s="9" t="n"/>
      <c r="M934" s="9" t="n"/>
      <c r="N934" s="9" t="n"/>
      <c r="O934" s="9" t="n"/>
      <c r="P934" s="9" t="n"/>
      <c r="Q934" s="9" t="n"/>
      <c r="R934" s="9" t="n"/>
      <c r="S934" s="9" t="n"/>
      <c r="T934" s="9" t="n"/>
      <c r="U934" s="9" t="n"/>
      <c r="V934" s="9" t="n"/>
      <c r="W934" s="9" t="n"/>
      <c r="X934" s="9" t="n"/>
      <c r="Y934" s="9" t="n"/>
      <c r="Z934" s="9" t="n"/>
    </row>
    <row r="935" hidden="1" ht="15.75" customHeight="1" s="44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  <c r="J935" s="9" t="n"/>
      <c r="K935" s="9" t="n"/>
      <c r="L935" s="9" t="n"/>
      <c r="M935" s="9" t="n"/>
      <c r="N935" s="9" t="n"/>
      <c r="O935" s="9" t="n"/>
      <c r="P935" s="9" t="n"/>
      <c r="Q935" s="9" t="n"/>
      <c r="R935" s="9" t="n"/>
      <c r="S935" s="9" t="n"/>
      <c r="T935" s="9" t="n"/>
      <c r="U935" s="9" t="n"/>
      <c r="V935" s="9" t="n"/>
      <c r="W935" s="9" t="n"/>
      <c r="X935" s="9" t="n"/>
      <c r="Y935" s="9" t="n"/>
      <c r="Z935" s="9" t="n"/>
    </row>
    <row r="936" hidden="1" ht="15.75" customHeight="1" s="44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  <c r="J936" s="9" t="n"/>
      <c r="K936" s="9" t="n"/>
      <c r="L936" s="9" t="n"/>
      <c r="M936" s="9" t="n"/>
      <c r="N936" s="9" t="n"/>
      <c r="O936" s="9" t="n"/>
      <c r="P936" s="9" t="n"/>
      <c r="Q936" s="9" t="n"/>
      <c r="R936" s="9" t="n"/>
      <c r="S936" s="9" t="n"/>
      <c r="T936" s="9" t="n"/>
      <c r="U936" s="9" t="n"/>
      <c r="V936" s="9" t="n"/>
      <c r="W936" s="9" t="n"/>
      <c r="X936" s="9" t="n"/>
      <c r="Y936" s="9" t="n"/>
      <c r="Z936" s="9" t="n"/>
    </row>
    <row r="937" hidden="1" ht="15.75" customHeight="1" s="44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  <c r="J937" s="9" t="n"/>
      <c r="K937" s="9" t="n"/>
      <c r="L937" s="9" t="n"/>
      <c r="M937" s="9" t="n"/>
      <c r="N937" s="9" t="n"/>
      <c r="O937" s="9" t="n"/>
      <c r="P937" s="9" t="n"/>
      <c r="Q937" s="9" t="n"/>
      <c r="R937" s="9" t="n"/>
      <c r="S937" s="9" t="n"/>
      <c r="T937" s="9" t="n"/>
      <c r="U937" s="9" t="n"/>
      <c r="V937" s="9" t="n"/>
      <c r="W937" s="9" t="n"/>
      <c r="X937" s="9" t="n"/>
      <c r="Y937" s="9" t="n"/>
      <c r="Z937" s="9" t="n"/>
    </row>
    <row r="938" hidden="1" ht="15.75" customHeight="1" s="44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  <c r="J938" s="9" t="n"/>
      <c r="K938" s="9" t="n"/>
      <c r="L938" s="9" t="n"/>
      <c r="M938" s="9" t="n"/>
      <c r="N938" s="9" t="n"/>
      <c r="O938" s="9" t="n"/>
      <c r="P938" s="9" t="n"/>
      <c r="Q938" s="9" t="n"/>
      <c r="R938" s="9" t="n"/>
      <c r="S938" s="9" t="n"/>
      <c r="T938" s="9" t="n"/>
      <c r="U938" s="9" t="n"/>
      <c r="V938" s="9" t="n"/>
      <c r="W938" s="9" t="n"/>
      <c r="X938" s="9" t="n"/>
      <c r="Y938" s="9" t="n"/>
      <c r="Z938" s="9" t="n"/>
    </row>
    <row r="939" hidden="1" ht="15.75" customHeight="1" s="44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  <c r="J939" s="9" t="n"/>
      <c r="K939" s="9" t="n"/>
      <c r="L939" s="9" t="n"/>
      <c r="M939" s="9" t="n"/>
      <c r="N939" s="9" t="n"/>
      <c r="O939" s="9" t="n"/>
      <c r="P939" s="9" t="n"/>
      <c r="Q939" s="9" t="n"/>
      <c r="R939" s="9" t="n"/>
      <c r="S939" s="9" t="n"/>
      <c r="T939" s="9" t="n"/>
      <c r="U939" s="9" t="n"/>
      <c r="V939" s="9" t="n"/>
      <c r="W939" s="9" t="n"/>
      <c r="X939" s="9" t="n"/>
      <c r="Y939" s="9" t="n"/>
      <c r="Z939" s="9" t="n"/>
    </row>
    <row r="940" hidden="1" ht="15.75" customHeight="1" s="44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  <c r="J940" s="9" t="n"/>
      <c r="K940" s="9" t="n"/>
      <c r="L940" s="9" t="n"/>
      <c r="M940" s="9" t="n"/>
      <c r="N940" s="9" t="n"/>
      <c r="O940" s="9" t="n"/>
      <c r="P940" s="9" t="n"/>
      <c r="Q940" s="9" t="n"/>
      <c r="R940" s="9" t="n"/>
      <c r="S940" s="9" t="n"/>
      <c r="T940" s="9" t="n"/>
      <c r="U940" s="9" t="n"/>
      <c r="V940" s="9" t="n"/>
      <c r="W940" s="9" t="n"/>
      <c r="X940" s="9" t="n"/>
      <c r="Y940" s="9" t="n"/>
      <c r="Z940" s="9" t="n"/>
    </row>
    <row r="941" hidden="1" ht="15.75" customHeight="1" s="44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  <c r="J941" s="9" t="n"/>
      <c r="K941" s="9" t="n"/>
      <c r="L941" s="9" t="n"/>
      <c r="M941" s="9" t="n"/>
      <c r="N941" s="9" t="n"/>
      <c r="O941" s="9" t="n"/>
      <c r="P941" s="9" t="n"/>
      <c r="Q941" s="9" t="n"/>
      <c r="R941" s="9" t="n"/>
      <c r="S941" s="9" t="n"/>
      <c r="T941" s="9" t="n"/>
      <c r="U941" s="9" t="n"/>
      <c r="V941" s="9" t="n"/>
      <c r="W941" s="9" t="n"/>
      <c r="X941" s="9" t="n"/>
      <c r="Y941" s="9" t="n"/>
      <c r="Z941" s="9" t="n"/>
    </row>
    <row r="942" hidden="1" ht="15.75" customHeight="1" s="44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  <c r="J942" s="9" t="n"/>
      <c r="K942" s="9" t="n"/>
      <c r="L942" s="9" t="n"/>
      <c r="M942" s="9" t="n"/>
      <c r="N942" s="9" t="n"/>
      <c r="O942" s="9" t="n"/>
      <c r="P942" s="9" t="n"/>
      <c r="Q942" s="9" t="n"/>
      <c r="R942" s="9" t="n"/>
      <c r="S942" s="9" t="n"/>
      <c r="T942" s="9" t="n"/>
      <c r="U942" s="9" t="n"/>
      <c r="V942" s="9" t="n"/>
      <c r="W942" s="9" t="n"/>
      <c r="X942" s="9" t="n"/>
      <c r="Y942" s="9" t="n"/>
      <c r="Z942" s="9" t="n"/>
    </row>
    <row r="943" hidden="1" ht="15.75" customHeight="1" s="44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  <c r="J943" s="9" t="n"/>
      <c r="K943" s="9" t="n"/>
      <c r="L943" s="9" t="n"/>
      <c r="M943" s="9" t="n"/>
      <c r="N943" s="9" t="n"/>
      <c r="O943" s="9" t="n"/>
      <c r="P943" s="9" t="n"/>
      <c r="Q943" s="9" t="n"/>
      <c r="R943" s="9" t="n"/>
      <c r="S943" s="9" t="n"/>
      <c r="T943" s="9" t="n"/>
      <c r="U943" s="9" t="n"/>
      <c r="V943" s="9" t="n"/>
      <c r="W943" s="9" t="n"/>
      <c r="X943" s="9" t="n"/>
      <c r="Y943" s="9" t="n"/>
      <c r="Z943" s="9" t="n"/>
    </row>
    <row r="944" hidden="1" ht="15.75" customHeight="1" s="44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  <c r="J944" s="9" t="n"/>
      <c r="K944" s="9" t="n"/>
      <c r="L944" s="9" t="n"/>
      <c r="M944" s="9" t="n"/>
      <c r="N944" s="9" t="n"/>
      <c r="O944" s="9" t="n"/>
      <c r="P944" s="9" t="n"/>
      <c r="Q944" s="9" t="n"/>
      <c r="R944" s="9" t="n"/>
      <c r="S944" s="9" t="n"/>
      <c r="T944" s="9" t="n"/>
      <c r="U944" s="9" t="n"/>
      <c r="V944" s="9" t="n"/>
      <c r="W944" s="9" t="n"/>
      <c r="X944" s="9" t="n"/>
      <c r="Y944" s="9" t="n"/>
      <c r="Z944" s="9" t="n"/>
    </row>
    <row r="945" hidden="1" ht="15.75" customHeight="1" s="44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  <c r="J945" s="9" t="n"/>
      <c r="K945" s="9" t="n"/>
      <c r="L945" s="9" t="n"/>
      <c r="M945" s="9" t="n"/>
      <c r="N945" s="9" t="n"/>
      <c r="O945" s="9" t="n"/>
      <c r="P945" s="9" t="n"/>
      <c r="Q945" s="9" t="n"/>
      <c r="R945" s="9" t="n"/>
      <c r="S945" s="9" t="n"/>
      <c r="T945" s="9" t="n"/>
      <c r="U945" s="9" t="n"/>
      <c r="V945" s="9" t="n"/>
      <c r="W945" s="9" t="n"/>
      <c r="X945" s="9" t="n"/>
      <c r="Y945" s="9" t="n"/>
      <c r="Z945" s="9" t="n"/>
    </row>
    <row r="946" hidden="1" ht="15.75" customHeight="1" s="44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  <c r="J946" s="9" t="n"/>
      <c r="K946" s="9" t="n"/>
      <c r="L946" s="9" t="n"/>
      <c r="M946" s="9" t="n"/>
      <c r="N946" s="9" t="n"/>
      <c r="O946" s="9" t="n"/>
      <c r="P946" s="9" t="n"/>
      <c r="Q946" s="9" t="n"/>
      <c r="R946" s="9" t="n"/>
      <c r="S946" s="9" t="n"/>
      <c r="T946" s="9" t="n"/>
      <c r="U946" s="9" t="n"/>
      <c r="V946" s="9" t="n"/>
      <c r="W946" s="9" t="n"/>
      <c r="X946" s="9" t="n"/>
      <c r="Y946" s="9" t="n"/>
      <c r="Z946" s="9" t="n"/>
    </row>
    <row r="947" hidden="1" ht="15.75" customHeight="1" s="44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  <c r="J947" s="9" t="n"/>
      <c r="K947" s="9" t="n"/>
      <c r="L947" s="9" t="n"/>
      <c r="M947" s="9" t="n"/>
      <c r="N947" s="9" t="n"/>
      <c r="O947" s="9" t="n"/>
      <c r="P947" s="9" t="n"/>
      <c r="Q947" s="9" t="n"/>
      <c r="R947" s="9" t="n"/>
      <c r="S947" s="9" t="n"/>
      <c r="T947" s="9" t="n"/>
      <c r="U947" s="9" t="n"/>
      <c r="V947" s="9" t="n"/>
      <c r="W947" s="9" t="n"/>
      <c r="X947" s="9" t="n"/>
      <c r="Y947" s="9" t="n"/>
      <c r="Z947" s="9" t="n"/>
    </row>
    <row r="948" hidden="1" ht="15.75" customHeight="1" s="44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  <c r="J948" s="9" t="n"/>
      <c r="K948" s="9" t="n"/>
      <c r="L948" s="9" t="n"/>
      <c r="M948" s="9" t="n"/>
      <c r="N948" s="9" t="n"/>
      <c r="O948" s="9" t="n"/>
      <c r="P948" s="9" t="n"/>
      <c r="Q948" s="9" t="n"/>
      <c r="R948" s="9" t="n"/>
      <c r="S948" s="9" t="n"/>
      <c r="T948" s="9" t="n"/>
      <c r="U948" s="9" t="n"/>
      <c r="V948" s="9" t="n"/>
      <c r="W948" s="9" t="n"/>
      <c r="X948" s="9" t="n"/>
      <c r="Y948" s="9" t="n"/>
      <c r="Z948" s="9" t="n"/>
    </row>
    <row r="949" hidden="1" ht="15.75" customHeight="1" s="44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  <c r="J949" s="9" t="n"/>
      <c r="K949" s="9" t="n"/>
      <c r="L949" s="9" t="n"/>
      <c r="M949" s="9" t="n"/>
      <c r="N949" s="9" t="n"/>
      <c r="O949" s="9" t="n"/>
      <c r="P949" s="9" t="n"/>
      <c r="Q949" s="9" t="n"/>
      <c r="R949" s="9" t="n"/>
      <c r="S949" s="9" t="n"/>
      <c r="T949" s="9" t="n"/>
      <c r="U949" s="9" t="n"/>
      <c r="V949" s="9" t="n"/>
      <c r="W949" s="9" t="n"/>
      <c r="X949" s="9" t="n"/>
      <c r="Y949" s="9" t="n"/>
      <c r="Z949" s="9" t="n"/>
    </row>
    <row r="950" hidden="1" ht="15.75" customHeight="1" s="44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  <c r="J950" s="9" t="n"/>
      <c r="K950" s="9" t="n"/>
      <c r="L950" s="9" t="n"/>
      <c r="M950" s="9" t="n"/>
      <c r="N950" s="9" t="n"/>
      <c r="O950" s="9" t="n"/>
      <c r="P950" s="9" t="n"/>
      <c r="Q950" s="9" t="n"/>
      <c r="R950" s="9" t="n"/>
      <c r="S950" s="9" t="n"/>
      <c r="T950" s="9" t="n"/>
      <c r="U950" s="9" t="n"/>
      <c r="V950" s="9" t="n"/>
      <c r="W950" s="9" t="n"/>
      <c r="X950" s="9" t="n"/>
      <c r="Y950" s="9" t="n"/>
      <c r="Z950" s="9" t="n"/>
    </row>
    <row r="951" hidden="1" ht="15.75" customHeight="1" s="44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  <c r="J951" s="9" t="n"/>
      <c r="K951" s="9" t="n"/>
      <c r="L951" s="9" t="n"/>
      <c r="M951" s="9" t="n"/>
      <c r="N951" s="9" t="n"/>
      <c r="O951" s="9" t="n"/>
      <c r="P951" s="9" t="n"/>
      <c r="Q951" s="9" t="n"/>
      <c r="R951" s="9" t="n"/>
      <c r="S951" s="9" t="n"/>
      <c r="T951" s="9" t="n"/>
      <c r="U951" s="9" t="n"/>
      <c r="V951" s="9" t="n"/>
      <c r="W951" s="9" t="n"/>
      <c r="X951" s="9" t="n"/>
      <c r="Y951" s="9" t="n"/>
      <c r="Z951" s="9" t="n"/>
    </row>
    <row r="952" hidden="1" ht="15.75" customHeight="1" s="44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  <c r="J952" s="9" t="n"/>
      <c r="K952" s="9" t="n"/>
      <c r="L952" s="9" t="n"/>
      <c r="M952" s="9" t="n"/>
      <c r="N952" s="9" t="n"/>
      <c r="O952" s="9" t="n"/>
      <c r="P952" s="9" t="n"/>
      <c r="Q952" s="9" t="n"/>
      <c r="R952" s="9" t="n"/>
      <c r="S952" s="9" t="n"/>
      <c r="T952" s="9" t="n"/>
      <c r="U952" s="9" t="n"/>
      <c r="V952" s="9" t="n"/>
      <c r="W952" s="9" t="n"/>
      <c r="X952" s="9" t="n"/>
      <c r="Y952" s="9" t="n"/>
      <c r="Z952" s="9" t="n"/>
    </row>
    <row r="953" hidden="1" ht="15.75" customHeight="1" s="44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  <c r="J953" s="9" t="n"/>
      <c r="K953" s="9" t="n"/>
      <c r="L953" s="9" t="n"/>
      <c r="M953" s="9" t="n"/>
      <c r="N953" s="9" t="n"/>
      <c r="O953" s="9" t="n"/>
      <c r="P953" s="9" t="n"/>
      <c r="Q953" s="9" t="n"/>
      <c r="R953" s="9" t="n"/>
      <c r="S953" s="9" t="n"/>
      <c r="T953" s="9" t="n"/>
      <c r="U953" s="9" t="n"/>
      <c r="V953" s="9" t="n"/>
      <c r="W953" s="9" t="n"/>
      <c r="X953" s="9" t="n"/>
      <c r="Y953" s="9" t="n"/>
      <c r="Z953" s="9" t="n"/>
    </row>
    <row r="954" hidden="1" ht="15.75" customHeight="1" s="44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  <c r="J954" s="9" t="n"/>
      <c r="K954" s="9" t="n"/>
      <c r="L954" s="9" t="n"/>
      <c r="M954" s="9" t="n"/>
      <c r="N954" s="9" t="n"/>
      <c r="O954" s="9" t="n"/>
      <c r="P954" s="9" t="n"/>
      <c r="Q954" s="9" t="n"/>
      <c r="R954" s="9" t="n"/>
      <c r="S954" s="9" t="n"/>
      <c r="T954" s="9" t="n"/>
      <c r="U954" s="9" t="n"/>
      <c r="V954" s="9" t="n"/>
      <c r="W954" s="9" t="n"/>
      <c r="X954" s="9" t="n"/>
      <c r="Y954" s="9" t="n"/>
      <c r="Z954" s="9" t="n"/>
    </row>
    <row r="955" hidden="1" ht="15.75" customHeight="1" s="44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  <c r="J955" s="9" t="n"/>
      <c r="K955" s="9" t="n"/>
      <c r="L955" s="9" t="n"/>
      <c r="M955" s="9" t="n"/>
      <c r="N955" s="9" t="n"/>
      <c r="O955" s="9" t="n"/>
      <c r="P955" s="9" t="n"/>
      <c r="Q955" s="9" t="n"/>
      <c r="R955" s="9" t="n"/>
      <c r="S955" s="9" t="n"/>
      <c r="T955" s="9" t="n"/>
      <c r="U955" s="9" t="n"/>
      <c r="V955" s="9" t="n"/>
      <c r="W955" s="9" t="n"/>
      <c r="X955" s="9" t="n"/>
      <c r="Y955" s="9" t="n"/>
      <c r="Z955" s="9" t="n"/>
    </row>
    <row r="956" hidden="1" ht="15.75" customHeight="1" s="44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  <c r="J956" s="9" t="n"/>
      <c r="K956" s="9" t="n"/>
      <c r="L956" s="9" t="n"/>
      <c r="M956" s="9" t="n"/>
      <c r="N956" s="9" t="n"/>
      <c r="O956" s="9" t="n"/>
      <c r="P956" s="9" t="n"/>
      <c r="Q956" s="9" t="n"/>
      <c r="R956" s="9" t="n"/>
      <c r="S956" s="9" t="n"/>
      <c r="T956" s="9" t="n"/>
      <c r="U956" s="9" t="n"/>
      <c r="V956" s="9" t="n"/>
      <c r="W956" s="9" t="n"/>
      <c r="X956" s="9" t="n"/>
      <c r="Y956" s="9" t="n"/>
      <c r="Z956" s="9" t="n"/>
    </row>
    <row r="957" hidden="1" ht="15.75" customHeight="1" s="44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  <c r="J957" s="9" t="n"/>
      <c r="K957" s="9" t="n"/>
      <c r="L957" s="9" t="n"/>
      <c r="M957" s="9" t="n"/>
      <c r="N957" s="9" t="n"/>
      <c r="O957" s="9" t="n"/>
      <c r="P957" s="9" t="n"/>
      <c r="Q957" s="9" t="n"/>
      <c r="R957" s="9" t="n"/>
      <c r="S957" s="9" t="n"/>
      <c r="T957" s="9" t="n"/>
      <c r="U957" s="9" t="n"/>
      <c r="V957" s="9" t="n"/>
      <c r="W957" s="9" t="n"/>
      <c r="X957" s="9" t="n"/>
      <c r="Y957" s="9" t="n"/>
      <c r="Z957" s="9" t="n"/>
    </row>
    <row r="958" hidden="1" ht="15.75" customHeight="1" s="44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  <c r="J958" s="9" t="n"/>
      <c r="K958" s="9" t="n"/>
      <c r="L958" s="9" t="n"/>
      <c r="M958" s="9" t="n"/>
      <c r="N958" s="9" t="n"/>
      <c r="O958" s="9" t="n"/>
      <c r="P958" s="9" t="n"/>
      <c r="Q958" s="9" t="n"/>
      <c r="R958" s="9" t="n"/>
      <c r="S958" s="9" t="n"/>
      <c r="T958" s="9" t="n"/>
      <c r="U958" s="9" t="n"/>
      <c r="V958" s="9" t="n"/>
      <c r="W958" s="9" t="n"/>
      <c r="X958" s="9" t="n"/>
      <c r="Y958" s="9" t="n"/>
      <c r="Z958" s="9" t="n"/>
    </row>
    <row r="959" hidden="1" ht="15.75" customHeight="1" s="44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  <c r="J959" s="9" t="n"/>
      <c r="K959" s="9" t="n"/>
      <c r="L959" s="9" t="n"/>
      <c r="M959" s="9" t="n"/>
      <c r="N959" s="9" t="n"/>
      <c r="O959" s="9" t="n"/>
      <c r="P959" s="9" t="n"/>
      <c r="Q959" s="9" t="n"/>
      <c r="R959" s="9" t="n"/>
      <c r="S959" s="9" t="n"/>
      <c r="T959" s="9" t="n"/>
      <c r="U959" s="9" t="n"/>
      <c r="V959" s="9" t="n"/>
      <c r="W959" s="9" t="n"/>
      <c r="X959" s="9" t="n"/>
      <c r="Y959" s="9" t="n"/>
      <c r="Z959" s="9" t="n"/>
    </row>
    <row r="960" hidden="1" ht="15.75" customHeight="1" s="44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  <c r="J960" s="9" t="n"/>
      <c r="K960" s="9" t="n"/>
      <c r="L960" s="9" t="n"/>
      <c r="M960" s="9" t="n"/>
      <c r="N960" s="9" t="n"/>
      <c r="O960" s="9" t="n"/>
      <c r="P960" s="9" t="n"/>
      <c r="Q960" s="9" t="n"/>
      <c r="R960" s="9" t="n"/>
      <c r="S960" s="9" t="n"/>
      <c r="T960" s="9" t="n"/>
      <c r="U960" s="9" t="n"/>
      <c r="V960" s="9" t="n"/>
      <c r="W960" s="9" t="n"/>
      <c r="X960" s="9" t="n"/>
      <c r="Y960" s="9" t="n"/>
      <c r="Z960" s="9" t="n"/>
    </row>
    <row r="961" hidden="1" ht="15.75" customHeight="1" s="44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  <c r="J961" s="9" t="n"/>
      <c r="K961" s="9" t="n"/>
      <c r="L961" s="9" t="n"/>
      <c r="M961" s="9" t="n"/>
      <c r="N961" s="9" t="n"/>
      <c r="O961" s="9" t="n"/>
      <c r="P961" s="9" t="n"/>
      <c r="Q961" s="9" t="n"/>
      <c r="R961" s="9" t="n"/>
      <c r="S961" s="9" t="n"/>
      <c r="T961" s="9" t="n"/>
      <c r="U961" s="9" t="n"/>
      <c r="V961" s="9" t="n"/>
      <c r="W961" s="9" t="n"/>
      <c r="X961" s="9" t="n"/>
      <c r="Y961" s="9" t="n"/>
      <c r="Z961" s="9" t="n"/>
    </row>
    <row r="962" hidden="1" ht="15.75" customHeight="1" s="44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  <c r="J962" s="9" t="n"/>
      <c r="K962" s="9" t="n"/>
      <c r="L962" s="9" t="n"/>
      <c r="M962" s="9" t="n"/>
      <c r="N962" s="9" t="n"/>
      <c r="O962" s="9" t="n"/>
      <c r="P962" s="9" t="n"/>
      <c r="Q962" s="9" t="n"/>
      <c r="R962" s="9" t="n"/>
      <c r="S962" s="9" t="n"/>
      <c r="T962" s="9" t="n"/>
      <c r="U962" s="9" t="n"/>
      <c r="V962" s="9" t="n"/>
      <c r="W962" s="9" t="n"/>
      <c r="X962" s="9" t="n"/>
      <c r="Y962" s="9" t="n"/>
      <c r="Z962" s="9" t="n"/>
    </row>
    <row r="963" hidden="1" ht="15.75" customHeight="1" s="44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  <c r="J963" s="9" t="n"/>
      <c r="K963" s="9" t="n"/>
      <c r="L963" s="9" t="n"/>
      <c r="M963" s="9" t="n"/>
      <c r="N963" s="9" t="n"/>
      <c r="O963" s="9" t="n"/>
      <c r="P963" s="9" t="n"/>
      <c r="Q963" s="9" t="n"/>
      <c r="R963" s="9" t="n"/>
      <c r="S963" s="9" t="n"/>
      <c r="T963" s="9" t="n"/>
      <c r="U963" s="9" t="n"/>
      <c r="V963" s="9" t="n"/>
      <c r="W963" s="9" t="n"/>
      <c r="X963" s="9" t="n"/>
      <c r="Y963" s="9" t="n"/>
      <c r="Z963" s="9" t="n"/>
    </row>
    <row r="964" hidden="1" ht="15.75" customHeight="1" s="44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  <c r="J964" s="9" t="n"/>
      <c r="K964" s="9" t="n"/>
      <c r="L964" s="9" t="n"/>
      <c r="M964" s="9" t="n"/>
      <c r="N964" s="9" t="n"/>
      <c r="O964" s="9" t="n"/>
      <c r="P964" s="9" t="n"/>
      <c r="Q964" s="9" t="n"/>
      <c r="R964" s="9" t="n"/>
      <c r="S964" s="9" t="n"/>
      <c r="T964" s="9" t="n"/>
      <c r="U964" s="9" t="n"/>
      <c r="V964" s="9" t="n"/>
      <c r="W964" s="9" t="n"/>
      <c r="X964" s="9" t="n"/>
      <c r="Y964" s="9" t="n"/>
      <c r="Z964" s="9" t="n"/>
    </row>
    <row r="965" hidden="1" ht="15.75" customHeight="1" s="44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  <c r="J965" s="9" t="n"/>
      <c r="K965" s="9" t="n"/>
      <c r="L965" s="9" t="n"/>
      <c r="M965" s="9" t="n"/>
      <c r="N965" s="9" t="n"/>
      <c r="O965" s="9" t="n"/>
      <c r="P965" s="9" t="n"/>
      <c r="Q965" s="9" t="n"/>
      <c r="R965" s="9" t="n"/>
      <c r="S965" s="9" t="n"/>
      <c r="T965" s="9" t="n"/>
      <c r="U965" s="9" t="n"/>
      <c r="V965" s="9" t="n"/>
      <c r="W965" s="9" t="n"/>
      <c r="X965" s="9" t="n"/>
      <c r="Y965" s="9" t="n"/>
      <c r="Z965" s="9" t="n"/>
    </row>
    <row r="966" hidden="1" ht="15.75" customHeight="1" s="44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  <c r="J966" s="9" t="n"/>
      <c r="K966" s="9" t="n"/>
      <c r="L966" s="9" t="n"/>
      <c r="M966" s="9" t="n"/>
      <c r="N966" s="9" t="n"/>
      <c r="O966" s="9" t="n"/>
      <c r="P966" s="9" t="n"/>
      <c r="Q966" s="9" t="n"/>
      <c r="R966" s="9" t="n"/>
      <c r="S966" s="9" t="n"/>
      <c r="T966" s="9" t="n"/>
      <c r="U966" s="9" t="n"/>
      <c r="V966" s="9" t="n"/>
      <c r="W966" s="9" t="n"/>
      <c r="X966" s="9" t="n"/>
      <c r="Y966" s="9" t="n"/>
      <c r="Z966" s="9" t="n"/>
    </row>
    <row r="967" hidden="1" ht="15.75" customHeight="1" s="44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  <c r="J967" s="9" t="n"/>
      <c r="K967" s="9" t="n"/>
      <c r="L967" s="9" t="n"/>
      <c r="M967" s="9" t="n"/>
      <c r="N967" s="9" t="n"/>
      <c r="O967" s="9" t="n"/>
      <c r="P967" s="9" t="n"/>
      <c r="Q967" s="9" t="n"/>
      <c r="R967" s="9" t="n"/>
      <c r="S967" s="9" t="n"/>
      <c r="T967" s="9" t="n"/>
      <c r="U967" s="9" t="n"/>
      <c r="V967" s="9" t="n"/>
      <c r="W967" s="9" t="n"/>
      <c r="X967" s="9" t="n"/>
      <c r="Y967" s="9" t="n"/>
      <c r="Z967" s="9" t="n"/>
    </row>
    <row r="968" hidden="1" ht="15.75" customHeight="1" s="44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  <c r="J968" s="9" t="n"/>
      <c r="K968" s="9" t="n"/>
      <c r="L968" s="9" t="n"/>
      <c r="M968" s="9" t="n"/>
      <c r="N968" s="9" t="n"/>
      <c r="O968" s="9" t="n"/>
      <c r="P968" s="9" t="n"/>
      <c r="Q968" s="9" t="n"/>
      <c r="R968" s="9" t="n"/>
      <c r="S968" s="9" t="n"/>
      <c r="T968" s="9" t="n"/>
      <c r="U968" s="9" t="n"/>
      <c r="V968" s="9" t="n"/>
      <c r="W968" s="9" t="n"/>
      <c r="X968" s="9" t="n"/>
      <c r="Y968" s="9" t="n"/>
      <c r="Z968" s="9" t="n"/>
    </row>
    <row r="969" hidden="1" ht="15.75" customHeight="1" s="44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  <c r="J969" s="9" t="n"/>
      <c r="K969" s="9" t="n"/>
      <c r="L969" s="9" t="n"/>
      <c r="M969" s="9" t="n"/>
      <c r="N969" s="9" t="n"/>
      <c r="O969" s="9" t="n"/>
      <c r="P969" s="9" t="n"/>
      <c r="Q969" s="9" t="n"/>
      <c r="R969" s="9" t="n"/>
      <c r="S969" s="9" t="n"/>
      <c r="T969" s="9" t="n"/>
      <c r="U969" s="9" t="n"/>
      <c r="V969" s="9" t="n"/>
      <c r="W969" s="9" t="n"/>
      <c r="X969" s="9" t="n"/>
      <c r="Y969" s="9" t="n"/>
      <c r="Z969" s="9" t="n"/>
    </row>
    <row r="970" hidden="1" ht="15.75" customHeight="1" s="44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  <c r="J970" s="9" t="n"/>
      <c r="K970" s="9" t="n"/>
      <c r="L970" s="9" t="n"/>
      <c r="M970" s="9" t="n"/>
      <c r="N970" s="9" t="n"/>
      <c r="O970" s="9" t="n"/>
      <c r="P970" s="9" t="n"/>
      <c r="Q970" s="9" t="n"/>
      <c r="R970" s="9" t="n"/>
      <c r="S970" s="9" t="n"/>
      <c r="T970" s="9" t="n"/>
      <c r="U970" s="9" t="n"/>
      <c r="V970" s="9" t="n"/>
      <c r="W970" s="9" t="n"/>
      <c r="X970" s="9" t="n"/>
      <c r="Y970" s="9" t="n"/>
      <c r="Z970" s="9" t="n"/>
    </row>
    <row r="971" hidden="1" ht="15.75" customHeight="1" s="44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  <c r="J971" s="9" t="n"/>
      <c r="K971" s="9" t="n"/>
      <c r="L971" s="9" t="n"/>
      <c r="M971" s="9" t="n"/>
      <c r="N971" s="9" t="n"/>
      <c r="O971" s="9" t="n"/>
      <c r="P971" s="9" t="n"/>
      <c r="Q971" s="9" t="n"/>
      <c r="R971" s="9" t="n"/>
      <c r="S971" s="9" t="n"/>
      <c r="T971" s="9" t="n"/>
      <c r="U971" s="9" t="n"/>
      <c r="V971" s="9" t="n"/>
      <c r="W971" s="9" t="n"/>
      <c r="X971" s="9" t="n"/>
      <c r="Y971" s="9" t="n"/>
      <c r="Z971" s="9" t="n"/>
    </row>
    <row r="972" hidden="1" ht="15.75" customHeight="1" s="44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  <c r="J972" s="9" t="n"/>
      <c r="K972" s="9" t="n"/>
      <c r="L972" s="9" t="n"/>
      <c r="M972" s="9" t="n"/>
      <c r="N972" s="9" t="n"/>
      <c r="O972" s="9" t="n"/>
      <c r="P972" s="9" t="n"/>
      <c r="Q972" s="9" t="n"/>
      <c r="R972" s="9" t="n"/>
      <c r="S972" s="9" t="n"/>
      <c r="T972" s="9" t="n"/>
      <c r="U972" s="9" t="n"/>
      <c r="V972" s="9" t="n"/>
      <c r="W972" s="9" t="n"/>
      <c r="X972" s="9" t="n"/>
      <c r="Y972" s="9" t="n"/>
      <c r="Z972" s="9" t="n"/>
    </row>
    <row r="973" hidden="1" ht="15.75" customHeight="1" s="44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  <c r="J973" s="9" t="n"/>
      <c r="K973" s="9" t="n"/>
      <c r="L973" s="9" t="n"/>
      <c r="M973" s="9" t="n"/>
      <c r="N973" s="9" t="n"/>
      <c r="O973" s="9" t="n"/>
      <c r="P973" s="9" t="n"/>
      <c r="Q973" s="9" t="n"/>
      <c r="R973" s="9" t="n"/>
      <c r="S973" s="9" t="n"/>
      <c r="T973" s="9" t="n"/>
      <c r="U973" s="9" t="n"/>
      <c r="V973" s="9" t="n"/>
      <c r="W973" s="9" t="n"/>
      <c r="X973" s="9" t="n"/>
      <c r="Y973" s="9" t="n"/>
      <c r="Z973" s="9" t="n"/>
    </row>
    <row r="974" hidden="1" ht="15.75" customHeight="1" s="44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  <c r="J974" s="9" t="n"/>
      <c r="K974" s="9" t="n"/>
      <c r="L974" s="9" t="n"/>
      <c r="M974" s="9" t="n"/>
      <c r="N974" s="9" t="n"/>
      <c r="O974" s="9" t="n"/>
      <c r="P974" s="9" t="n"/>
      <c r="Q974" s="9" t="n"/>
      <c r="R974" s="9" t="n"/>
      <c r="S974" s="9" t="n"/>
      <c r="T974" s="9" t="n"/>
      <c r="U974" s="9" t="n"/>
      <c r="V974" s="9" t="n"/>
      <c r="W974" s="9" t="n"/>
      <c r="X974" s="9" t="n"/>
      <c r="Y974" s="9" t="n"/>
      <c r="Z974" s="9" t="n"/>
    </row>
    <row r="975" hidden="1" ht="15.75" customHeight="1" s="44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  <c r="J975" s="9" t="n"/>
      <c r="K975" s="9" t="n"/>
      <c r="L975" s="9" t="n"/>
      <c r="M975" s="9" t="n"/>
      <c r="N975" s="9" t="n"/>
      <c r="O975" s="9" t="n"/>
      <c r="P975" s="9" t="n"/>
      <c r="Q975" s="9" t="n"/>
      <c r="R975" s="9" t="n"/>
      <c r="S975" s="9" t="n"/>
      <c r="T975" s="9" t="n"/>
      <c r="U975" s="9" t="n"/>
      <c r="V975" s="9" t="n"/>
      <c r="W975" s="9" t="n"/>
      <c r="X975" s="9" t="n"/>
      <c r="Y975" s="9" t="n"/>
      <c r="Z975" s="9" t="n"/>
    </row>
    <row r="976" hidden="1" ht="15.75" customHeight="1" s="44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  <c r="J976" s="9" t="n"/>
      <c r="K976" s="9" t="n"/>
      <c r="L976" s="9" t="n"/>
      <c r="M976" s="9" t="n"/>
      <c r="N976" s="9" t="n"/>
      <c r="O976" s="9" t="n"/>
      <c r="P976" s="9" t="n"/>
      <c r="Q976" s="9" t="n"/>
      <c r="R976" s="9" t="n"/>
      <c r="S976" s="9" t="n"/>
      <c r="T976" s="9" t="n"/>
      <c r="U976" s="9" t="n"/>
      <c r="V976" s="9" t="n"/>
      <c r="W976" s="9" t="n"/>
      <c r="X976" s="9" t="n"/>
      <c r="Y976" s="9" t="n"/>
      <c r="Z976" s="9" t="n"/>
    </row>
    <row r="977" hidden="1" ht="15.75" customHeight="1" s="44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  <c r="J977" s="9" t="n"/>
      <c r="K977" s="9" t="n"/>
      <c r="L977" s="9" t="n"/>
      <c r="M977" s="9" t="n"/>
      <c r="N977" s="9" t="n"/>
      <c r="O977" s="9" t="n"/>
      <c r="P977" s="9" t="n"/>
      <c r="Q977" s="9" t="n"/>
      <c r="R977" s="9" t="n"/>
      <c r="S977" s="9" t="n"/>
      <c r="T977" s="9" t="n"/>
      <c r="U977" s="9" t="n"/>
      <c r="V977" s="9" t="n"/>
      <c r="W977" s="9" t="n"/>
      <c r="X977" s="9" t="n"/>
      <c r="Y977" s="9" t="n"/>
      <c r="Z977" s="9" t="n"/>
    </row>
    <row r="978" hidden="1" ht="15.75" customHeight="1" s="44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  <c r="J978" s="9" t="n"/>
      <c r="K978" s="9" t="n"/>
      <c r="L978" s="9" t="n"/>
      <c r="M978" s="9" t="n"/>
      <c r="N978" s="9" t="n"/>
      <c r="O978" s="9" t="n"/>
      <c r="P978" s="9" t="n"/>
      <c r="Q978" s="9" t="n"/>
      <c r="R978" s="9" t="n"/>
      <c r="S978" s="9" t="n"/>
      <c r="T978" s="9" t="n"/>
      <c r="U978" s="9" t="n"/>
      <c r="V978" s="9" t="n"/>
      <c r="W978" s="9" t="n"/>
      <c r="X978" s="9" t="n"/>
      <c r="Y978" s="9" t="n"/>
      <c r="Z978" s="9" t="n"/>
    </row>
    <row r="979" hidden="1" ht="15.75" customHeight="1" s="44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  <c r="J979" s="9" t="n"/>
      <c r="K979" s="9" t="n"/>
      <c r="L979" s="9" t="n"/>
      <c r="M979" s="9" t="n"/>
      <c r="N979" s="9" t="n"/>
      <c r="O979" s="9" t="n"/>
      <c r="P979" s="9" t="n"/>
      <c r="Q979" s="9" t="n"/>
      <c r="R979" s="9" t="n"/>
      <c r="S979" s="9" t="n"/>
      <c r="T979" s="9" t="n"/>
      <c r="U979" s="9" t="n"/>
      <c r="V979" s="9" t="n"/>
      <c r="W979" s="9" t="n"/>
      <c r="X979" s="9" t="n"/>
      <c r="Y979" s="9" t="n"/>
      <c r="Z979" s="9" t="n"/>
    </row>
    <row r="980" hidden="1" ht="15.75" customHeight="1" s="44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  <c r="J980" s="9" t="n"/>
      <c r="K980" s="9" t="n"/>
      <c r="L980" s="9" t="n"/>
      <c r="M980" s="9" t="n"/>
      <c r="N980" s="9" t="n"/>
      <c r="O980" s="9" t="n"/>
      <c r="P980" s="9" t="n"/>
      <c r="Q980" s="9" t="n"/>
      <c r="R980" s="9" t="n"/>
      <c r="S980" s="9" t="n"/>
      <c r="T980" s="9" t="n"/>
      <c r="U980" s="9" t="n"/>
      <c r="V980" s="9" t="n"/>
      <c r="W980" s="9" t="n"/>
      <c r="X980" s="9" t="n"/>
      <c r="Y980" s="9" t="n"/>
      <c r="Z980" s="9" t="n"/>
    </row>
    <row r="981" hidden="1" ht="15.75" customHeight="1" s="44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  <c r="J981" s="9" t="n"/>
      <c r="K981" s="9" t="n"/>
      <c r="L981" s="9" t="n"/>
      <c r="M981" s="9" t="n"/>
      <c r="N981" s="9" t="n"/>
      <c r="O981" s="9" t="n"/>
      <c r="P981" s="9" t="n"/>
      <c r="Q981" s="9" t="n"/>
      <c r="R981" s="9" t="n"/>
      <c r="S981" s="9" t="n"/>
      <c r="T981" s="9" t="n"/>
      <c r="U981" s="9" t="n"/>
      <c r="V981" s="9" t="n"/>
      <c r="W981" s="9" t="n"/>
      <c r="X981" s="9" t="n"/>
      <c r="Y981" s="9" t="n"/>
      <c r="Z981" s="9" t="n"/>
    </row>
    <row r="982" hidden="1" ht="15.75" customHeight="1" s="44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  <c r="J982" s="9" t="n"/>
      <c r="K982" s="9" t="n"/>
      <c r="L982" s="9" t="n"/>
      <c r="M982" s="9" t="n"/>
      <c r="N982" s="9" t="n"/>
      <c r="O982" s="9" t="n"/>
      <c r="P982" s="9" t="n"/>
      <c r="Q982" s="9" t="n"/>
      <c r="R982" s="9" t="n"/>
      <c r="S982" s="9" t="n"/>
      <c r="T982" s="9" t="n"/>
      <c r="U982" s="9" t="n"/>
      <c r="V982" s="9" t="n"/>
      <c r="W982" s="9" t="n"/>
      <c r="X982" s="9" t="n"/>
      <c r="Y982" s="9" t="n"/>
      <c r="Z982" s="9" t="n"/>
    </row>
    <row r="983" hidden="1" ht="15.75" customHeight="1" s="44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  <c r="J983" s="9" t="n"/>
      <c r="K983" s="9" t="n"/>
      <c r="L983" s="9" t="n"/>
      <c r="M983" s="9" t="n"/>
      <c r="N983" s="9" t="n"/>
      <c r="O983" s="9" t="n"/>
      <c r="P983" s="9" t="n"/>
      <c r="Q983" s="9" t="n"/>
      <c r="R983" s="9" t="n"/>
      <c r="S983" s="9" t="n"/>
      <c r="T983" s="9" t="n"/>
      <c r="U983" s="9" t="n"/>
      <c r="V983" s="9" t="n"/>
      <c r="W983" s="9" t="n"/>
      <c r="X983" s="9" t="n"/>
      <c r="Y983" s="9" t="n"/>
      <c r="Z983" s="9" t="n"/>
    </row>
    <row r="984" hidden="1" ht="15.75" customHeight="1" s="44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  <c r="J984" s="9" t="n"/>
      <c r="K984" s="9" t="n"/>
      <c r="L984" s="9" t="n"/>
      <c r="M984" s="9" t="n"/>
      <c r="N984" s="9" t="n"/>
      <c r="O984" s="9" t="n"/>
      <c r="P984" s="9" t="n"/>
      <c r="Q984" s="9" t="n"/>
      <c r="R984" s="9" t="n"/>
      <c r="S984" s="9" t="n"/>
      <c r="T984" s="9" t="n"/>
      <c r="U984" s="9" t="n"/>
      <c r="V984" s="9" t="n"/>
      <c r="W984" s="9" t="n"/>
      <c r="X984" s="9" t="n"/>
      <c r="Y984" s="9" t="n"/>
      <c r="Z984" s="9" t="n"/>
    </row>
    <row r="985" hidden="1" ht="15.75" customHeight="1" s="44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  <c r="J985" s="9" t="n"/>
      <c r="K985" s="9" t="n"/>
      <c r="L985" s="9" t="n"/>
      <c r="M985" s="9" t="n"/>
      <c r="N985" s="9" t="n"/>
      <c r="O985" s="9" t="n"/>
      <c r="P985" s="9" t="n"/>
      <c r="Q985" s="9" t="n"/>
      <c r="R985" s="9" t="n"/>
      <c r="S985" s="9" t="n"/>
      <c r="T985" s="9" t="n"/>
      <c r="U985" s="9" t="n"/>
      <c r="V985" s="9" t="n"/>
      <c r="W985" s="9" t="n"/>
      <c r="X985" s="9" t="n"/>
      <c r="Y985" s="9" t="n"/>
      <c r="Z985" s="9" t="n"/>
    </row>
    <row r="986" hidden="1" ht="15.75" customHeight="1" s="44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  <c r="J986" s="9" t="n"/>
      <c r="K986" s="9" t="n"/>
      <c r="L986" s="9" t="n"/>
      <c r="M986" s="9" t="n"/>
      <c r="N986" s="9" t="n"/>
      <c r="O986" s="9" t="n"/>
      <c r="P986" s="9" t="n"/>
      <c r="Q986" s="9" t="n"/>
      <c r="R986" s="9" t="n"/>
      <c r="S986" s="9" t="n"/>
      <c r="T986" s="9" t="n"/>
      <c r="U986" s="9" t="n"/>
      <c r="V986" s="9" t="n"/>
      <c r="W986" s="9" t="n"/>
      <c r="X986" s="9" t="n"/>
      <c r="Y986" s="9" t="n"/>
      <c r="Z986" s="9" t="n"/>
    </row>
    <row r="987" hidden="1" ht="15.75" customHeight="1" s="44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  <c r="J987" s="9" t="n"/>
      <c r="K987" s="9" t="n"/>
      <c r="L987" s="9" t="n"/>
      <c r="M987" s="9" t="n"/>
      <c r="N987" s="9" t="n"/>
      <c r="O987" s="9" t="n"/>
      <c r="P987" s="9" t="n"/>
      <c r="Q987" s="9" t="n"/>
      <c r="R987" s="9" t="n"/>
      <c r="S987" s="9" t="n"/>
      <c r="T987" s="9" t="n"/>
      <c r="U987" s="9" t="n"/>
      <c r="V987" s="9" t="n"/>
      <c r="W987" s="9" t="n"/>
      <c r="X987" s="9" t="n"/>
      <c r="Y987" s="9" t="n"/>
      <c r="Z987" s="9" t="n"/>
    </row>
    <row r="988" hidden="1" ht="15.75" customHeight="1" s="44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  <c r="J988" s="9" t="n"/>
      <c r="K988" s="9" t="n"/>
      <c r="L988" s="9" t="n"/>
      <c r="M988" s="9" t="n"/>
      <c r="N988" s="9" t="n"/>
      <c r="O988" s="9" t="n"/>
      <c r="P988" s="9" t="n"/>
      <c r="Q988" s="9" t="n"/>
      <c r="R988" s="9" t="n"/>
      <c r="S988" s="9" t="n"/>
      <c r="T988" s="9" t="n"/>
      <c r="U988" s="9" t="n"/>
      <c r="V988" s="9" t="n"/>
      <c r="W988" s="9" t="n"/>
      <c r="X988" s="9" t="n"/>
      <c r="Y988" s="9" t="n"/>
      <c r="Z988" s="9" t="n"/>
    </row>
    <row r="989" hidden="1" ht="15.75" customHeight="1" s="44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  <c r="J989" s="9" t="n"/>
      <c r="K989" s="9" t="n"/>
      <c r="L989" s="9" t="n"/>
      <c r="M989" s="9" t="n"/>
      <c r="N989" s="9" t="n"/>
      <c r="O989" s="9" t="n"/>
      <c r="P989" s="9" t="n"/>
      <c r="Q989" s="9" t="n"/>
      <c r="R989" s="9" t="n"/>
      <c r="S989" s="9" t="n"/>
      <c r="T989" s="9" t="n"/>
      <c r="U989" s="9" t="n"/>
      <c r="V989" s="9" t="n"/>
      <c r="W989" s="9" t="n"/>
      <c r="X989" s="9" t="n"/>
      <c r="Y989" s="9" t="n"/>
      <c r="Z989" s="9" t="n"/>
    </row>
    <row r="990" hidden="1" ht="15.75" customHeight="1" s="44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  <c r="J990" s="9" t="n"/>
      <c r="K990" s="9" t="n"/>
      <c r="L990" s="9" t="n"/>
      <c r="M990" s="9" t="n"/>
      <c r="N990" s="9" t="n"/>
      <c r="O990" s="9" t="n"/>
      <c r="P990" s="9" t="n"/>
      <c r="Q990" s="9" t="n"/>
      <c r="R990" s="9" t="n"/>
      <c r="S990" s="9" t="n"/>
      <c r="T990" s="9" t="n"/>
      <c r="U990" s="9" t="n"/>
      <c r="V990" s="9" t="n"/>
      <c r="W990" s="9" t="n"/>
      <c r="X990" s="9" t="n"/>
      <c r="Y990" s="9" t="n"/>
      <c r="Z990" s="9" t="n"/>
    </row>
    <row r="991" hidden="1" ht="15.75" customHeight="1" s="44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  <c r="J991" s="9" t="n"/>
      <c r="K991" s="9" t="n"/>
      <c r="L991" s="9" t="n"/>
      <c r="M991" s="9" t="n"/>
      <c r="N991" s="9" t="n"/>
      <c r="O991" s="9" t="n"/>
      <c r="P991" s="9" t="n"/>
      <c r="Q991" s="9" t="n"/>
      <c r="R991" s="9" t="n"/>
      <c r="S991" s="9" t="n"/>
      <c r="T991" s="9" t="n"/>
      <c r="U991" s="9" t="n"/>
      <c r="V991" s="9" t="n"/>
      <c r="W991" s="9" t="n"/>
      <c r="X991" s="9" t="n"/>
      <c r="Y991" s="9" t="n"/>
      <c r="Z991" s="9" t="n"/>
    </row>
    <row r="992" hidden="1" ht="15.75" customHeight="1" s="44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  <c r="J992" s="9" t="n"/>
      <c r="K992" s="9" t="n"/>
      <c r="L992" s="9" t="n"/>
      <c r="M992" s="9" t="n"/>
      <c r="N992" s="9" t="n"/>
      <c r="O992" s="9" t="n"/>
      <c r="P992" s="9" t="n"/>
      <c r="Q992" s="9" t="n"/>
      <c r="R992" s="9" t="n"/>
      <c r="S992" s="9" t="n"/>
      <c r="T992" s="9" t="n"/>
      <c r="U992" s="9" t="n"/>
      <c r="V992" s="9" t="n"/>
      <c r="W992" s="9" t="n"/>
      <c r="X992" s="9" t="n"/>
      <c r="Y992" s="9" t="n"/>
      <c r="Z992" s="9" t="n"/>
    </row>
    <row r="993" hidden="1" ht="15.75" customHeight="1" s="44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  <c r="J993" s="9" t="n"/>
      <c r="K993" s="9" t="n"/>
      <c r="L993" s="9" t="n"/>
      <c r="M993" s="9" t="n"/>
      <c r="N993" s="9" t="n"/>
      <c r="O993" s="9" t="n"/>
      <c r="P993" s="9" t="n"/>
      <c r="Q993" s="9" t="n"/>
      <c r="R993" s="9" t="n"/>
      <c r="S993" s="9" t="n"/>
      <c r="T993" s="9" t="n"/>
      <c r="U993" s="9" t="n"/>
      <c r="V993" s="9" t="n"/>
      <c r="W993" s="9" t="n"/>
      <c r="X993" s="9" t="n"/>
      <c r="Y993" s="9" t="n"/>
      <c r="Z993" s="9" t="n"/>
    </row>
    <row r="994" hidden="1" ht="15.75" customHeight="1" s="44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  <c r="J994" s="9" t="n"/>
      <c r="K994" s="9" t="n"/>
      <c r="L994" s="9" t="n"/>
      <c r="M994" s="9" t="n"/>
      <c r="N994" s="9" t="n"/>
      <c r="O994" s="9" t="n"/>
      <c r="P994" s="9" t="n"/>
      <c r="Q994" s="9" t="n"/>
      <c r="R994" s="9" t="n"/>
      <c r="S994" s="9" t="n"/>
      <c r="T994" s="9" t="n"/>
      <c r="U994" s="9" t="n"/>
      <c r="V994" s="9" t="n"/>
      <c r="W994" s="9" t="n"/>
      <c r="X994" s="9" t="n"/>
      <c r="Y994" s="9" t="n"/>
      <c r="Z994" s="9" t="n"/>
    </row>
    <row r="995" hidden="1" ht="15.75" customHeight="1" s="44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  <c r="J995" s="9" t="n"/>
      <c r="K995" s="9" t="n"/>
      <c r="L995" s="9" t="n"/>
      <c r="M995" s="9" t="n"/>
      <c r="N995" s="9" t="n"/>
      <c r="O995" s="9" t="n"/>
      <c r="P995" s="9" t="n"/>
      <c r="Q995" s="9" t="n"/>
      <c r="R995" s="9" t="n"/>
      <c r="S995" s="9" t="n"/>
      <c r="T995" s="9" t="n"/>
      <c r="U995" s="9" t="n"/>
      <c r="V995" s="9" t="n"/>
      <c r="W995" s="9" t="n"/>
      <c r="X995" s="9" t="n"/>
      <c r="Y995" s="9" t="n"/>
      <c r="Z995" s="9" t="n"/>
    </row>
    <row r="996" hidden="1" ht="15.75" customHeight="1" s="44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  <c r="J996" s="9" t="n"/>
      <c r="K996" s="9" t="n"/>
      <c r="L996" s="9" t="n"/>
      <c r="M996" s="9" t="n"/>
      <c r="N996" s="9" t="n"/>
      <c r="O996" s="9" t="n"/>
      <c r="P996" s="9" t="n"/>
      <c r="Q996" s="9" t="n"/>
      <c r="R996" s="9" t="n"/>
      <c r="S996" s="9" t="n"/>
      <c r="T996" s="9" t="n"/>
      <c r="U996" s="9" t="n"/>
      <c r="V996" s="9" t="n"/>
      <c r="W996" s="9" t="n"/>
      <c r="X996" s="9" t="n"/>
      <c r="Y996" s="9" t="n"/>
      <c r="Z996" s="9" t="n"/>
    </row>
    <row r="997" hidden="1" ht="15.75" customHeight="1" s="44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  <c r="J997" s="9" t="n"/>
      <c r="K997" s="9" t="n"/>
      <c r="L997" s="9" t="n"/>
      <c r="M997" s="9" t="n"/>
      <c r="N997" s="9" t="n"/>
      <c r="O997" s="9" t="n"/>
      <c r="P997" s="9" t="n"/>
      <c r="Q997" s="9" t="n"/>
      <c r="R997" s="9" t="n"/>
      <c r="S997" s="9" t="n"/>
      <c r="T997" s="9" t="n"/>
      <c r="U997" s="9" t="n"/>
      <c r="V997" s="9" t="n"/>
      <c r="W997" s="9" t="n"/>
      <c r="X997" s="9" t="n"/>
      <c r="Y997" s="9" t="n"/>
      <c r="Z997" s="9" t="n"/>
    </row>
    <row r="998" hidden="1" ht="15.75" customHeight="1" s="44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  <c r="J998" s="9" t="n"/>
      <c r="K998" s="9" t="n"/>
      <c r="L998" s="9" t="n"/>
      <c r="M998" s="9" t="n"/>
      <c r="N998" s="9" t="n"/>
      <c r="O998" s="9" t="n"/>
      <c r="P998" s="9" t="n"/>
      <c r="Q998" s="9" t="n"/>
      <c r="R998" s="9" t="n"/>
      <c r="S998" s="9" t="n"/>
      <c r="T998" s="9" t="n"/>
      <c r="U998" s="9" t="n"/>
      <c r="V998" s="9" t="n"/>
      <c r="W998" s="9" t="n"/>
      <c r="X998" s="9" t="n"/>
      <c r="Y998" s="9" t="n"/>
      <c r="Z998" s="9" t="n"/>
    </row>
    <row r="999" hidden="1" ht="15.75" customHeight="1" s="44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  <c r="J999" s="9" t="n"/>
      <c r="K999" s="9" t="n"/>
      <c r="L999" s="9" t="n"/>
      <c r="M999" s="9" t="n"/>
      <c r="N999" s="9" t="n"/>
      <c r="O999" s="9" t="n"/>
      <c r="P999" s="9" t="n"/>
      <c r="Q999" s="9" t="n"/>
      <c r="R999" s="9" t="n"/>
      <c r="S999" s="9" t="n"/>
      <c r="T999" s="9" t="n"/>
      <c r="U999" s="9" t="n"/>
      <c r="V999" s="9" t="n"/>
      <c r="W999" s="9" t="n"/>
      <c r="X999" s="9" t="n"/>
      <c r="Y999" s="9" t="n"/>
      <c r="Z999" s="9" t="n"/>
    </row>
    <row r="1000" hidden="1" ht="15.75" customHeight="1" s="44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  <c r="J1000" s="9" t="n"/>
      <c r="K1000" s="9" t="n"/>
      <c r="L1000" s="9" t="n"/>
      <c r="M1000" s="9" t="n"/>
      <c r="N1000" s="9" t="n"/>
      <c r="O1000" s="9" t="n"/>
      <c r="P1000" s="9" t="n"/>
      <c r="Q1000" s="9" t="n"/>
      <c r="R1000" s="9" t="n"/>
      <c r="S1000" s="9" t="n"/>
      <c r="T1000" s="9" t="n"/>
      <c r="U1000" s="9" t="n"/>
      <c r="V1000" s="9" t="n"/>
      <c r="W1000" s="9" t="n"/>
      <c r="X1000" s="9" t="n"/>
      <c r="Y1000" s="9" t="n"/>
      <c r="Z1000" s="9" t="n"/>
    </row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502"/>
  <sheetViews>
    <sheetView workbookViewId="0">
      <selection activeCell="A1" sqref="A1"/>
    </sheetView>
  </sheetViews>
  <sheetFormatPr baseColWidth="8" defaultColWidth="14.43" defaultRowHeight="15" customHeight="1"/>
  <cols>
    <col width="25" customWidth="1" style="44" min="1" max="1"/>
    <col width="51.86" customWidth="1" style="44" min="2" max="2"/>
    <col width="12" customWidth="1" style="44" min="3" max="3"/>
    <col width="15" customWidth="1" style="44" min="4" max="4"/>
    <col width="18" customWidth="1" style="44" min="5" max="5"/>
    <col width="12" customWidth="1" style="44" min="6" max="6"/>
    <col width="20" customWidth="1" style="44" min="7" max="9"/>
    <col width="15" customWidth="1" style="44" min="10" max="10"/>
    <col width="30" customWidth="1" style="44" min="11" max="11"/>
    <col width="25" customWidth="1" style="44" min="12" max="12"/>
    <col width="12" customWidth="1" style="44" min="13" max="15"/>
    <col width="18" customWidth="1" style="44" min="16" max="17"/>
    <col width="35" customWidth="1" style="44" min="18" max="19"/>
    <col width="25" customWidth="1" style="44" min="20" max="20"/>
    <col width="18" customWidth="1" style="44" min="21" max="21"/>
    <col width="25" customWidth="1" style="44" min="22" max="22"/>
    <col width="20" customWidth="1" style="44" min="23" max="24"/>
    <col width="18" customWidth="1" style="44" min="25" max="27"/>
    <col width="15" customWidth="1" style="44" min="28" max="28"/>
  </cols>
  <sheetData>
    <row r="1" ht="27.75" customHeight="1" s="44">
      <c r="A1" s="8" t="inlineStr">
        <is>
          <t>タスク</t>
        </is>
      </c>
      <c r="B1" s="8" t="inlineStr">
        <is>
          <t>現状フロー(入力→処理→出力)</t>
        </is>
      </c>
      <c r="C1" s="8" t="inlineStr">
        <is>
          <t>頻度/週</t>
        </is>
      </c>
      <c r="D1" s="8" t="inlineStr">
        <is>
          <t>時間/件(分)</t>
        </is>
      </c>
      <c r="E1" s="8" t="inlineStr">
        <is>
          <t>待ち時間/件(分)</t>
        </is>
      </c>
      <c r="F1" s="8" t="inlineStr">
        <is>
          <t>エラー率(%)</t>
        </is>
      </c>
      <c r="G1" s="8" t="inlineStr">
        <is>
          <t>ルール明確度(高/中/低)</t>
        </is>
      </c>
      <c r="H1" s="8" t="inlineStr">
        <is>
          <t>データ標準化度(高/中/低)</t>
        </is>
      </c>
      <c r="I1" s="8" t="inlineStr">
        <is>
          <t>ナレッジ依存度(高/中/低)</t>
        </is>
      </c>
      <c r="J1" s="8" t="inlineStr">
        <is>
          <t>機密度(高/中/低)</t>
        </is>
      </c>
      <c r="K1" s="8" t="inlineStr">
        <is>
          <t>候補手段(Gem/NotebookLM/GAS等)</t>
        </is>
      </c>
      <c r="L1" s="14" t="inlineStr">
        <is>
          <t>KPI(成功指標)</t>
        </is>
      </c>
      <c r="M1" s="14" t="inlineStr">
        <is>
          <t>担当</t>
        </is>
      </c>
      <c r="N1" s="14" t="inlineStr">
        <is>
          <t>開始日</t>
        </is>
      </c>
      <c r="O1" s="14" t="inlineStr">
        <is>
          <t>評価日</t>
        </is>
      </c>
      <c r="P1" s="14" t="inlineStr">
        <is>
          <t>Before工数(分/週)</t>
        </is>
      </c>
      <c r="Q1" s="14" t="inlineStr">
        <is>
          <t>After工数(分/週)</t>
        </is>
      </c>
      <c r="R1" s="8" t="inlineStr">
        <is>
          <t>AI活用アイデア</t>
        </is>
      </c>
      <c r="S1" s="14" t="inlineStr">
        <is>
          <t>AI導入による効果</t>
        </is>
      </c>
      <c r="T1" s="8" t="inlineStr">
        <is>
          <t>今すぐ実行するフラグ（◯/空欄）</t>
        </is>
      </c>
      <c r="U1" s="8" t="inlineStr">
        <is>
          <t>基準工数(分/週)</t>
        </is>
      </c>
      <c r="V1" s="8" t="inlineStr">
        <is>
          <t>AI代替適性スコア(0-100)</t>
        </is>
      </c>
      <c r="W1" s="8" t="inlineStr">
        <is>
          <t>推奨手段(自動)</t>
        </is>
      </c>
      <c r="X1" s="8" t="inlineStr">
        <is>
          <t>代替割合見込み(0〜1)</t>
        </is>
      </c>
      <c r="Y1" s="8" t="inlineStr">
        <is>
          <t>期待工数(分/週)</t>
        </is>
      </c>
      <c r="Z1" s="8" t="inlineStr">
        <is>
          <t>削減見込み(分/週)</t>
        </is>
      </c>
      <c r="AA1" s="8" t="inlineStr">
        <is>
          <t>実削減(分/週)</t>
        </is>
      </c>
      <c r="AB1" s="8" t="inlineStr">
        <is>
          <t>実削減率</t>
        </is>
      </c>
    </row>
    <row r="2" ht="27.75" customHeight="1" s="44">
      <c r="A2" s="12">
        <f>IF('簡易入力モード'!A2&lt;&gt;"",'簡易入力モード'!A2,"")</f>
        <v/>
      </c>
      <c r="B2" s="12" t="n"/>
      <c r="C2" s="13">
        <f>IF('簡易入力モード'!B2&lt;&gt;"",'簡易入力モード'!B2,"")</f>
        <v/>
      </c>
      <c r="D2" s="13">
        <f>IF('簡易入力モード'!C2&lt;&gt;"",'簡易入力モード'!C2,"")</f>
        <v/>
      </c>
      <c r="E2" s="13" t="n"/>
      <c r="F2" s="13" t="n"/>
      <c r="G2" s="13" t="n"/>
      <c r="H2" s="13" t="n"/>
      <c r="I2" s="13" t="n"/>
      <c r="J2" s="13" t="n"/>
      <c r="K2" s="13" t="n"/>
      <c r="L2" s="15" t="n"/>
      <c r="M2" s="15" t="n"/>
      <c r="N2" s="15" t="n"/>
      <c r="O2" s="15" t="n"/>
      <c r="P2" s="15" t="n"/>
      <c r="Q2" s="15" t="n"/>
      <c r="R2" s="12">
        <f>IF('簡易入力モード'!E2&lt;&gt;"",'簡易入力モード'!E2,"")</f>
        <v/>
      </c>
      <c r="S2" s="16" t="n"/>
      <c r="T2" s="13" t="n"/>
      <c r="U2" s="17">
        <f>IFERROR(C2*(D2+E2),"")</f>
        <v/>
      </c>
      <c r="V2" s="17">
        <f>ROUND(100*(0.2*MIN(1,IFERROR(C2/20,0))+0.15*MIN(1,IFERROR(E2/30,0))+0.2*IF(TRIM(G2)="高",1,IF(TRIM(G2)="中",0.5,0))+0.15*IF(TRIM(H2)="高",1,IF(TRIM(H2)="中",0.5,0))+0.1*MIN(1,IFERROR(F2/20,0))+0.15*IF(TRIM(I2)="高",1,IF(TRIM(I2)="中",0.5,0))+0.15*(1-IF(TRIM(J2)="高",1,IF(TRIM(J2)="中",0.5,0)))),0)</f>
        <v/>
      </c>
      <c r="W2" s="17">
        <f>IF(G2="高",IF(H2&lt;&gt;"低","GAS",IF(I2="高","NotebookLM","Gem")),IF(I2="高","NotebookLM","Gem"))</f>
        <v/>
      </c>
      <c r="X2" s="17">
        <f>IF(W2="Gem",0.4,IF(W2="NotebookLM",0.5,IF(W2="GAS",0.7,IF(W2="Microsoft Copilot",0.4,IF(W2="Microsoft 365 AI",0.4,IF(W2="Power Automate",0.7,IF(W2="Power Apps",0.6,IF(W2="ChatGPT",0.5,IF(W2="Claude",0.5,IF(W2="Gemini",0.5,IF(W2="Dify",0.6,IF(W2="n8n",0.7,IF(W2="Make",0.7,IF(W2="Zapier",0.7,IF(W2="一般的な社内AIチャット",0.5,IF(W2="その他",0.5,0.5))))))))))))))))</f>
        <v/>
      </c>
      <c r="Y2" s="17">
        <f>IFERROR(U2*(1-X2),"")</f>
        <v/>
      </c>
      <c r="Z2" s="17">
        <f>IFERROR(U2-Y2,"")</f>
        <v/>
      </c>
      <c r="AA2" s="17">
        <f>IF(AND(P2&gt;0,Q2&gt;=0),P2-Q2,"")</f>
        <v/>
      </c>
      <c r="AB2" s="17">
        <f>IF(P2&gt;0,(P2-Q2)/P2,"")</f>
        <v/>
      </c>
    </row>
    <row r="3" ht="27.75" customHeight="1" s="44">
      <c r="A3" s="12">
        <f>IF('簡易入力モード'!A3&lt;&gt;"",'簡易入力モード'!A3,"")</f>
        <v/>
      </c>
      <c r="B3" s="12" t="n"/>
      <c r="C3" s="13">
        <f>IF('簡易入力モード'!B3&lt;&gt;"",'簡易入力モード'!B3,"")</f>
        <v/>
      </c>
      <c r="D3" s="13">
        <f>IF('簡易入力モード'!C3&lt;&gt;"",'簡易入力モード'!C3,"")</f>
        <v/>
      </c>
      <c r="E3" s="13" t="n"/>
      <c r="F3" s="13" t="n"/>
      <c r="G3" s="13" t="n"/>
      <c r="H3" s="13" t="n"/>
      <c r="I3" s="13" t="n"/>
      <c r="J3" s="13" t="n"/>
      <c r="K3" s="13" t="n"/>
      <c r="L3" s="15" t="n"/>
      <c r="M3" s="15" t="n"/>
      <c r="N3" s="15" t="n"/>
      <c r="O3" s="15" t="n"/>
      <c r="P3" s="15" t="n"/>
      <c r="Q3" s="15" t="n"/>
      <c r="R3" s="12">
        <f>IF('簡易入力モード'!E3&lt;&gt;"",'簡易入力モード'!E3,"")</f>
        <v/>
      </c>
      <c r="S3" s="16" t="n"/>
      <c r="T3" s="13" t="n"/>
      <c r="U3" s="17">
        <f>IFERROR(C3*(D3+E3),"")</f>
        <v/>
      </c>
      <c r="V3" s="17">
        <f>ROUND(100*(0.2*MIN(1,IFERROR(C3/20,0))+0.15*MIN(1,IFERROR(E3/30,0))+0.2*IF(TRIM(G3)="高",1,IF(TRIM(G3)="中",0.5,0))+0.15*IF(TRIM(H3)="高",1,IF(TRIM(H3)="中",0.5,0))+0.1*MIN(1,IFERROR(F3/20,0))+0.15*IF(TRIM(I3)="高",1,IF(TRIM(I3)="中",0.5,0))+0.15*(1-IF(TRIM(J3)="高",1,IF(TRIM(J3)="中",0.5,0)))),0)</f>
        <v/>
      </c>
      <c r="W3" s="17">
        <f>IF(G3="高",IF(H3&lt;&gt;"低","GAS",IF(I3="高","NotebookLM","Gem")),IF(I3="高","NotebookLM","Gem"))</f>
        <v/>
      </c>
      <c r="X3" s="17">
        <f>IF(W3="Gem",0.4,IF(W3="NotebookLM",0.5,IF(W3="GAS",0.7,IF(W3="Microsoft Copilot",0.4,IF(W3="Microsoft 365 AI",0.4,IF(W3="Power Automate",0.7,IF(W3="Power Apps",0.6,IF(W3="ChatGPT",0.5,IF(W3="Claude",0.5,IF(W3="Gemini",0.5,IF(W3="Dify",0.6,IF(W3="n8n",0.7,IF(W3="Make",0.7,IF(W3="Zapier",0.7,IF(W3="一般的な社内AIチャット",0.5,IF(W3="その他",0.5,0.5))))))))))))))))</f>
        <v/>
      </c>
      <c r="Y3" s="17">
        <f>IFERROR(U3*(1-X3),"")</f>
        <v/>
      </c>
      <c r="Z3" s="17">
        <f>IFERROR(U3-Y3,"")</f>
        <v/>
      </c>
      <c r="AA3" s="17">
        <f>IF(AND(P3&gt;0,Q3&gt;=0),P3-Q3,"")</f>
        <v/>
      </c>
      <c r="AB3" s="17">
        <f>IF(P3&gt;0,(P3-Q3)/P3,"")</f>
        <v/>
      </c>
    </row>
    <row r="4" ht="27.75" customHeight="1" s="44">
      <c r="A4" s="12">
        <f>IF('簡易入力モード'!A4&lt;&gt;"",'簡易入力モード'!A4,"")</f>
        <v/>
      </c>
      <c r="B4" s="12" t="n"/>
      <c r="C4" s="13">
        <f>IF('簡易入力モード'!B4&lt;&gt;"",'簡易入力モード'!B4,"")</f>
        <v/>
      </c>
      <c r="D4" s="13">
        <f>IF('簡易入力モード'!C4&lt;&gt;"",'簡易入力モード'!C4,"")</f>
        <v/>
      </c>
      <c r="E4" s="13" t="n"/>
      <c r="F4" s="13" t="n"/>
      <c r="G4" s="13" t="n"/>
      <c r="H4" s="13" t="n"/>
      <c r="I4" s="13" t="n"/>
      <c r="J4" s="13" t="n"/>
      <c r="K4" s="13" t="n"/>
      <c r="L4" s="15" t="n"/>
      <c r="M4" s="15" t="n"/>
      <c r="N4" s="15" t="n"/>
      <c r="O4" s="15" t="n"/>
      <c r="P4" s="15" t="n"/>
      <c r="Q4" s="15" t="n"/>
      <c r="R4" s="12">
        <f>IF('簡易入力モード'!E4&lt;&gt;"",'簡易入力モード'!E4,"")</f>
        <v/>
      </c>
      <c r="S4" s="16" t="n"/>
      <c r="T4" s="13" t="n"/>
      <c r="U4" s="17">
        <f>IFERROR(C4*(D4+E4),"")</f>
        <v/>
      </c>
      <c r="V4" s="17">
        <f>ROUND(100*(0.2*MIN(1,IFERROR(C4/20,0))+0.15*MIN(1,IFERROR(E4/30,0))+0.2*IF(TRIM(G4)="高",1,IF(TRIM(G4)="中",0.5,0))+0.15*IF(TRIM(H4)="高",1,IF(TRIM(H4)="中",0.5,0))+0.1*MIN(1,IFERROR(F4/20,0))+0.15*IF(TRIM(I4)="高",1,IF(TRIM(I4)="中",0.5,0))+0.15*(1-IF(TRIM(J4)="高",1,IF(TRIM(J4)="中",0.5,0)))),0)</f>
        <v/>
      </c>
      <c r="W4" s="17">
        <f>IF(G4="高",IF(H4&lt;&gt;"低","GAS",IF(I4="高","NotebookLM","Gem")),IF(I4="高","NotebookLM","Gem"))</f>
        <v/>
      </c>
      <c r="X4" s="17">
        <f>IF(W4="Gem",0.4,IF(W4="NotebookLM",0.5,IF(W4="GAS",0.7,IF(W4="Microsoft Copilot",0.4,IF(W4="Microsoft 365 AI",0.4,IF(W4="Power Automate",0.7,IF(W4="Power Apps",0.6,IF(W4="ChatGPT",0.5,IF(W4="Claude",0.5,IF(W4="Gemini",0.5,IF(W4="Dify",0.6,IF(W4="n8n",0.7,IF(W4="Make",0.7,IF(W4="Zapier",0.7,IF(W4="一般的な社内AIチャット",0.5,IF(W4="その他",0.5,0.5))))))))))))))))</f>
        <v/>
      </c>
      <c r="Y4" s="17">
        <f>IFERROR(U4*(1-X4),"")</f>
        <v/>
      </c>
      <c r="Z4" s="17">
        <f>IFERROR(U4-Y4,"")</f>
        <v/>
      </c>
      <c r="AA4" s="17">
        <f>IF(AND(P4&gt;0,Q4&gt;=0),P4-Q4,"")</f>
        <v/>
      </c>
      <c r="AB4" s="17">
        <f>IF(P4&gt;0,(P4-Q4)/P4,"")</f>
        <v/>
      </c>
    </row>
    <row r="5" ht="27.75" customHeight="1" s="44">
      <c r="A5" s="12">
        <f>IF('簡易入力モード'!A5&lt;&gt;"",'簡易入力モード'!A5,"")</f>
        <v/>
      </c>
      <c r="B5" s="12" t="n"/>
      <c r="C5" s="13">
        <f>IF('簡易入力モード'!B5&lt;&gt;"",'簡易入力モード'!B5,"")</f>
        <v/>
      </c>
      <c r="D5" s="13">
        <f>IF('簡易入力モード'!C5&lt;&gt;"",'簡易入力モード'!C5,"")</f>
        <v/>
      </c>
      <c r="E5" s="13" t="n"/>
      <c r="F5" s="13" t="n"/>
      <c r="G5" s="13" t="n"/>
      <c r="H5" s="13" t="n"/>
      <c r="I5" s="13" t="n"/>
      <c r="J5" s="13" t="n"/>
      <c r="K5" s="13" t="n"/>
      <c r="L5" s="15" t="n"/>
      <c r="M5" s="15" t="n"/>
      <c r="N5" s="15" t="n"/>
      <c r="O5" s="15" t="n"/>
      <c r="P5" s="15" t="n"/>
      <c r="Q5" s="15" t="n"/>
      <c r="R5" s="12">
        <f>IF('簡易入力モード'!E5&lt;&gt;"",'簡易入力モード'!E5,"")</f>
        <v/>
      </c>
      <c r="S5" s="16" t="n"/>
      <c r="T5" s="13" t="n"/>
      <c r="U5" s="17">
        <f>IFERROR(C5*(D5+E5),"")</f>
        <v/>
      </c>
      <c r="V5" s="17">
        <f>ROUND(100*(0.2*MIN(1,IFERROR(C5/20,0))+0.15*MIN(1,IFERROR(E5/30,0))+0.2*IF(TRIM(G5)="高",1,IF(TRIM(G5)="中",0.5,0))+0.15*IF(TRIM(H5)="高",1,IF(TRIM(H5)="中",0.5,0))+0.1*MIN(1,IFERROR(F5/20,0))+0.15*IF(TRIM(I5)="高",1,IF(TRIM(I5)="中",0.5,0))+0.15*(1-IF(TRIM(J5)="高",1,IF(TRIM(J5)="中",0.5,0)))),0)</f>
        <v/>
      </c>
      <c r="W5" s="17">
        <f>IF(G5="高",IF(H5&lt;&gt;"低","GAS",IF(I5="高","NotebookLM","Gem")),IF(I5="高","NotebookLM","Gem"))</f>
        <v/>
      </c>
      <c r="X5" s="17">
        <f>IF(W5="Gem",0.4,IF(W5="NotebookLM",0.5,IF(W5="GAS",0.7,IF(W5="Microsoft Copilot",0.4,IF(W5="Microsoft 365 AI",0.4,IF(W5="Power Automate",0.7,IF(W5="Power Apps",0.6,IF(W5="ChatGPT",0.5,IF(W5="Claude",0.5,IF(W5="Gemini",0.5,IF(W5="Dify",0.6,IF(W5="n8n",0.7,IF(W5="Make",0.7,IF(W5="Zapier",0.7,IF(W5="一般的な社内AIチャット",0.5,IF(W5="その他",0.5,0.5))))))))))))))))</f>
        <v/>
      </c>
      <c r="Y5" s="17">
        <f>IFERROR(U5*(1-X5),"")</f>
        <v/>
      </c>
      <c r="Z5" s="17">
        <f>IFERROR(U5-Y5,"")</f>
        <v/>
      </c>
      <c r="AA5" s="17">
        <f>IF(AND(P5&gt;0,Q5&gt;=0),P5-Q5,"")</f>
        <v/>
      </c>
      <c r="AB5" s="17">
        <f>IF(P5&gt;0,(P5-Q5)/P5,"")</f>
        <v/>
      </c>
    </row>
    <row r="6" ht="27.75" customHeight="1" s="44">
      <c r="A6" s="12">
        <f>IF('簡易入力モード'!A6&lt;&gt;"",'簡易入力モード'!A6,"")</f>
        <v/>
      </c>
      <c r="B6" s="12" t="n"/>
      <c r="C6" s="13">
        <f>IF('簡易入力モード'!B6&lt;&gt;"",'簡易入力モード'!B6,"")</f>
        <v/>
      </c>
      <c r="D6" s="13">
        <f>IF('簡易入力モード'!C6&lt;&gt;"",'簡易入力モード'!C6,"")</f>
        <v/>
      </c>
      <c r="E6" s="13" t="n"/>
      <c r="F6" s="13" t="n"/>
      <c r="G6" s="13" t="n"/>
      <c r="H6" s="13" t="n"/>
      <c r="I6" s="13" t="n"/>
      <c r="J6" s="13" t="n"/>
      <c r="K6" s="13" t="n"/>
      <c r="L6" s="15" t="n"/>
      <c r="M6" s="15" t="n"/>
      <c r="N6" s="15" t="n"/>
      <c r="O6" s="15" t="n"/>
      <c r="P6" s="15" t="n"/>
      <c r="Q6" s="15" t="n"/>
      <c r="R6" s="12">
        <f>IF('簡易入力モード'!E6&lt;&gt;"",'簡易入力モード'!E6,"")</f>
        <v/>
      </c>
      <c r="S6" s="16" t="n"/>
      <c r="T6" s="13" t="n"/>
      <c r="U6" s="17">
        <f>IFERROR(C6*(D6+E6),"")</f>
        <v/>
      </c>
      <c r="V6" s="17">
        <f>ROUND(100*(0.2*MIN(1,IFERROR(C6/20,0))+0.15*MIN(1,IFERROR(E6/30,0))+0.2*IF(TRIM(G6)="高",1,IF(TRIM(G6)="中",0.5,0))+0.15*IF(TRIM(H6)="高",1,IF(TRIM(H6)="中",0.5,0))+0.1*MIN(1,IFERROR(F6/20,0))+0.15*IF(TRIM(I6)="高",1,IF(TRIM(I6)="中",0.5,0))+0.15*(1-IF(TRIM(J6)="高",1,IF(TRIM(J6)="中",0.5,0)))),0)</f>
        <v/>
      </c>
      <c r="W6" s="17">
        <f>IF(G6="高",IF(H6&lt;&gt;"低","GAS",IF(I6="高","NotebookLM","Gem")),IF(I6="高","NotebookLM","Gem"))</f>
        <v/>
      </c>
      <c r="X6" s="17">
        <f>IF(W6="Gem",0.4,IF(W6="NotebookLM",0.5,IF(W6="GAS",0.7,IF(W6="Microsoft Copilot",0.4,IF(W6="Microsoft 365 AI",0.4,IF(W6="Power Automate",0.7,IF(W6="Power Apps",0.6,IF(W6="ChatGPT",0.5,IF(W6="Claude",0.5,IF(W6="Gemini",0.5,IF(W6="Dify",0.6,IF(W6="n8n",0.7,IF(W6="Make",0.7,IF(W6="Zapier",0.7,IF(W6="一般的な社内AIチャット",0.5,IF(W6="その他",0.5,0.5))))))))))))))))</f>
        <v/>
      </c>
      <c r="Y6" s="17">
        <f>IFERROR(U6*(1-X6),"")</f>
        <v/>
      </c>
      <c r="Z6" s="17">
        <f>IFERROR(U6-Y6,"")</f>
        <v/>
      </c>
      <c r="AA6" s="17">
        <f>IF(AND(P6&gt;0,Q6&gt;=0),P6-Q6,"")</f>
        <v/>
      </c>
      <c r="AB6" s="17">
        <f>IF(P6&gt;0,(P6-Q6)/P6,"")</f>
        <v/>
      </c>
    </row>
    <row r="7" ht="27.75" customHeight="1" s="44">
      <c r="A7" s="12">
        <f>IF('簡易入力モード'!A7&lt;&gt;"",'簡易入力モード'!A7,"")</f>
        <v/>
      </c>
      <c r="B7" s="12" t="n"/>
      <c r="C7" s="13">
        <f>IF('簡易入力モード'!B7&lt;&gt;"",'簡易入力モード'!B7,"")</f>
        <v/>
      </c>
      <c r="D7" s="13">
        <f>IF('簡易入力モード'!C7&lt;&gt;"",'簡易入力モード'!C7,"")</f>
        <v/>
      </c>
      <c r="E7" s="13" t="n"/>
      <c r="F7" s="13" t="n"/>
      <c r="G7" s="13" t="n"/>
      <c r="H7" s="13" t="n"/>
      <c r="I7" s="13" t="n"/>
      <c r="J7" s="13" t="n"/>
      <c r="K7" s="13" t="n"/>
      <c r="L7" s="15" t="n"/>
      <c r="M7" s="15" t="n"/>
      <c r="N7" s="15" t="n"/>
      <c r="O7" s="15" t="n"/>
      <c r="P7" s="15" t="n"/>
      <c r="Q7" s="15" t="n"/>
      <c r="R7" s="12">
        <f>IF('簡易入力モード'!E7&lt;&gt;"",'簡易入力モード'!E7,"")</f>
        <v/>
      </c>
      <c r="S7" s="16" t="n"/>
      <c r="T7" s="13" t="n"/>
      <c r="U7" s="17">
        <f>IFERROR(C7*(D7+E7),"")</f>
        <v/>
      </c>
      <c r="V7" s="17">
        <f>ROUND(100*(0.2*MIN(1,IFERROR(C7/20,0))+0.15*MIN(1,IFERROR(E7/30,0))+0.2*IF(TRIM(G7)="高",1,IF(TRIM(G7)="中",0.5,0))+0.15*IF(TRIM(H7)="高",1,IF(TRIM(H7)="中",0.5,0))+0.1*MIN(1,IFERROR(F7/20,0))+0.15*IF(TRIM(I7)="高",1,IF(TRIM(I7)="中",0.5,0))+0.15*(1-IF(TRIM(J7)="高",1,IF(TRIM(J7)="中",0.5,0)))),0)</f>
        <v/>
      </c>
      <c r="W7" s="17">
        <f>IF(G7="高",IF(H7&lt;&gt;"低","GAS",IF(I7="高","NotebookLM","Gem")),IF(I7="高","NotebookLM","Gem"))</f>
        <v/>
      </c>
      <c r="X7" s="17">
        <f>IF(W7="Gem",0.4,IF(W7="NotebookLM",0.5,IF(W7="GAS",0.7,IF(W7="Microsoft Copilot",0.4,IF(W7="Microsoft 365 AI",0.4,IF(W7="Power Automate",0.7,IF(W7="Power Apps",0.6,IF(W7="ChatGPT",0.5,IF(W7="Claude",0.5,IF(W7="Gemini",0.5,IF(W7="Dify",0.6,IF(W7="n8n",0.7,IF(W7="Make",0.7,IF(W7="Zapier",0.7,IF(W7="一般的な社内AIチャット",0.5,IF(W7="その他",0.5,0.5))))))))))))))))</f>
        <v/>
      </c>
      <c r="Y7" s="17">
        <f>IFERROR(U7*(1-X7),"")</f>
        <v/>
      </c>
      <c r="Z7" s="17">
        <f>IFERROR(U7-Y7,"")</f>
        <v/>
      </c>
      <c r="AA7" s="17">
        <f>IF(AND(P7&gt;0,Q7&gt;=0),P7-Q7,"")</f>
        <v/>
      </c>
      <c r="AB7" s="17">
        <f>IF(P7&gt;0,(P7-Q7)/P7,"")</f>
        <v/>
      </c>
    </row>
    <row r="8" ht="27.75" customHeight="1" s="44">
      <c r="A8" s="12">
        <f>IF('簡易入力モード'!A8&lt;&gt;"",'簡易入力モード'!A8,"")</f>
        <v/>
      </c>
      <c r="B8" s="12" t="n"/>
      <c r="C8" s="13">
        <f>IF('簡易入力モード'!B8&lt;&gt;"",'簡易入力モード'!B8,"")</f>
        <v/>
      </c>
      <c r="D8" s="13">
        <f>IF('簡易入力モード'!C8&lt;&gt;"",'簡易入力モード'!C8,"")</f>
        <v/>
      </c>
      <c r="E8" s="13" t="n"/>
      <c r="F8" s="13" t="n"/>
      <c r="G8" s="13" t="n"/>
      <c r="H8" s="13" t="n"/>
      <c r="I8" s="13" t="n"/>
      <c r="J8" s="13" t="n"/>
      <c r="K8" s="13" t="n"/>
      <c r="L8" s="15" t="n"/>
      <c r="M8" s="15" t="n"/>
      <c r="N8" s="15" t="n"/>
      <c r="O8" s="15" t="n"/>
      <c r="P8" s="15" t="n"/>
      <c r="Q8" s="15" t="n"/>
      <c r="R8" s="12">
        <f>IF('簡易入力モード'!E8&lt;&gt;"",'簡易入力モード'!E8,"")</f>
        <v/>
      </c>
      <c r="S8" s="16" t="n"/>
      <c r="T8" s="13" t="n"/>
      <c r="U8" s="17">
        <f>IFERROR(C8*(D8+E8),"")</f>
        <v/>
      </c>
      <c r="V8" s="17">
        <f>ROUND(100*(0.2*MIN(1,IFERROR(C8/20,0))+0.15*MIN(1,IFERROR(E8/30,0))+0.2*IF(TRIM(G8)="高",1,IF(TRIM(G8)="中",0.5,0))+0.15*IF(TRIM(H8)="高",1,IF(TRIM(H8)="中",0.5,0))+0.1*MIN(1,IFERROR(F8/20,0))+0.15*IF(TRIM(I8)="高",1,IF(TRIM(I8)="中",0.5,0))+0.15*(1-IF(TRIM(J8)="高",1,IF(TRIM(J8)="中",0.5,0)))),0)</f>
        <v/>
      </c>
      <c r="W8" s="17">
        <f>IF(G8="高",IF(H8&lt;&gt;"低","GAS",IF(I8="高","NotebookLM","Gem")),IF(I8="高","NotebookLM","Gem"))</f>
        <v/>
      </c>
      <c r="X8" s="17">
        <f>IF(W8="Gem",0.4,IF(W8="NotebookLM",0.5,IF(W8="GAS",0.7,IF(W8="Microsoft Copilot",0.4,IF(W8="Microsoft 365 AI",0.4,IF(W8="Power Automate",0.7,IF(W8="Power Apps",0.6,IF(W8="ChatGPT",0.5,IF(W8="Claude",0.5,IF(W8="Gemini",0.5,IF(W8="Dify",0.6,IF(W8="n8n",0.7,IF(W8="Make",0.7,IF(W8="Zapier",0.7,IF(W8="一般的な社内AIチャット",0.5,IF(W8="その他",0.5,0.5))))))))))))))))</f>
        <v/>
      </c>
      <c r="Y8" s="17">
        <f>IFERROR(U8*(1-X8),"")</f>
        <v/>
      </c>
      <c r="Z8" s="17">
        <f>IFERROR(U8-Y8,"")</f>
        <v/>
      </c>
      <c r="AA8" s="17">
        <f>IF(AND(P8&gt;0,Q8&gt;=0),P8-Q8,"")</f>
        <v/>
      </c>
      <c r="AB8" s="17">
        <f>IF(P8&gt;0,(P8-Q8)/P8,"")</f>
        <v/>
      </c>
    </row>
    <row r="9" ht="27.75" customHeight="1" s="44">
      <c r="A9" s="12">
        <f>IF('簡易入力モード'!A9&lt;&gt;"",'簡易入力モード'!A9,"")</f>
        <v/>
      </c>
      <c r="B9" s="12" t="n"/>
      <c r="C9" s="13">
        <f>IF('簡易入力モード'!B9&lt;&gt;"",'簡易入力モード'!B9,"")</f>
        <v/>
      </c>
      <c r="D9" s="13">
        <f>IF('簡易入力モード'!C9&lt;&gt;"",'簡易入力モード'!C9,"")</f>
        <v/>
      </c>
      <c r="E9" s="13" t="n"/>
      <c r="F9" s="13" t="n"/>
      <c r="G9" s="13" t="n"/>
      <c r="H9" s="13" t="n"/>
      <c r="I9" s="13" t="n"/>
      <c r="J9" s="13" t="n"/>
      <c r="K9" s="13" t="n"/>
      <c r="L9" s="15" t="n"/>
      <c r="M9" s="15" t="n"/>
      <c r="N9" s="15" t="n"/>
      <c r="O9" s="15" t="n"/>
      <c r="P9" s="15" t="n"/>
      <c r="Q9" s="15" t="n"/>
      <c r="R9" s="12">
        <f>IF('簡易入力モード'!E9&lt;&gt;"",'簡易入力モード'!E9,"")</f>
        <v/>
      </c>
      <c r="S9" s="16" t="n"/>
      <c r="T9" s="13" t="n"/>
      <c r="U9" s="17">
        <f>IFERROR(C9*(D9+E9),"")</f>
        <v/>
      </c>
      <c r="V9" s="17">
        <f>ROUND(100*(0.2*MIN(1,IFERROR(C9/20,0))+0.15*MIN(1,IFERROR(E9/30,0))+0.2*IF(TRIM(G9)="高",1,IF(TRIM(G9)="中",0.5,0))+0.15*IF(TRIM(H9)="高",1,IF(TRIM(H9)="中",0.5,0))+0.1*MIN(1,IFERROR(F9/20,0))+0.15*IF(TRIM(I9)="高",1,IF(TRIM(I9)="中",0.5,0))+0.15*(1-IF(TRIM(J9)="高",1,IF(TRIM(J9)="中",0.5,0)))),0)</f>
        <v/>
      </c>
      <c r="W9" s="17">
        <f>IF(G9="高",IF(H9&lt;&gt;"低","GAS",IF(I9="高","NotebookLM","Gem")),IF(I9="高","NotebookLM","Gem"))</f>
        <v/>
      </c>
      <c r="X9" s="17">
        <f>IF(W9="Gem",0.4,IF(W9="NotebookLM",0.5,IF(W9="GAS",0.7,IF(W9="Microsoft Copilot",0.4,IF(W9="Microsoft 365 AI",0.4,IF(W9="Power Automate",0.7,IF(W9="Power Apps",0.6,IF(W9="ChatGPT",0.5,IF(W9="Claude",0.5,IF(W9="Gemini",0.5,IF(W9="Dify",0.6,IF(W9="n8n",0.7,IF(W9="Make",0.7,IF(W9="Zapier",0.7,IF(W9="一般的な社内AIチャット",0.5,IF(W9="その他",0.5,0.5))))))))))))))))</f>
        <v/>
      </c>
      <c r="Y9" s="17">
        <f>IFERROR(U9*(1-X9),"")</f>
        <v/>
      </c>
      <c r="Z9" s="17">
        <f>IFERROR(U9-Y9,"")</f>
        <v/>
      </c>
      <c r="AA9" s="17">
        <f>IF(AND(P9&gt;0,Q9&gt;=0),P9-Q9,"")</f>
        <v/>
      </c>
      <c r="AB9" s="17">
        <f>IF(P9&gt;0,(P9-Q9)/P9,"")</f>
        <v/>
      </c>
    </row>
    <row r="10" ht="27.75" customHeight="1" s="44">
      <c r="A10" s="12">
        <f>IF('簡易入力モード'!A10&lt;&gt;"",'簡易入力モード'!A10,"")</f>
        <v/>
      </c>
      <c r="B10" s="12" t="n"/>
      <c r="C10" s="13">
        <f>IF('簡易入力モード'!B10&lt;&gt;"",'簡易入力モード'!B10,"")</f>
        <v/>
      </c>
      <c r="D10" s="13">
        <f>IF('簡易入力モード'!C10&lt;&gt;"",'簡易入力モード'!C10,"")</f>
        <v/>
      </c>
      <c r="E10" s="13" t="n"/>
      <c r="F10" s="13" t="n"/>
      <c r="G10" s="13" t="n"/>
      <c r="H10" s="13" t="n"/>
      <c r="I10" s="13" t="n"/>
      <c r="J10" s="13" t="n"/>
      <c r="K10" s="13" t="n"/>
      <c r="L10" s="15" t="n"/>
      <c r="M10" s="15" t="n"/>
      <c r="N10" s="15" t="n"/>
      <c r="O10" s="15" t="n"/>
      <c r="P10" s="15" t="n"/>
      <c r="Q10" s="15" t="n"/>
      <c r="R10" s="12">
        <f>IF('簡易入力モード'!E10&lt;&gt;"",'簡易入力モード'!E10,"")</f>
        <v/>
      </c>
      <c r="S10" s="16" t="n"/>
      <c r="T10" s="13" t="n"/>
      <c r="U10" s="17">
        <f>IFERROR(C10*(D10+E10),"")</f>
        <v/>
      </c>
      <c r="V10" s="17">
        <f>ROUND(100*(0.2*MIN(1,IFERROR(C10/20,0))+0.15*MIN(1,IFERROR(E10/30,0))+0.2*IF(TRIM(G10)="高",1,IF(TRIM(G10)="中",0.5,0))+0.15*IF(TRIM(H10)="高",1,IF(TRIM(H10)="中",0.5,0))+0.1*MIN(1,IFERROR(F10/20,0))+0.15*IF(TRIM(I10)="高",1,IF(TRIM(I10)="中",0.5,0))+0.15*(1-IF(TRIM(J10)="高",1,IF(TRIM(J10)="中",0.5,0)))),0)</f>
        <v/>
      </c>
      <c r="W10" s="17">
        <f>IF(G10="高",IF(H10&lt;&gt;"低","GAS",IF(I10="高","NotebookLM","Gem")),IF(I10="高","NotebookLM","Gem"))</f>
        <v/>
      </c>
      <c r="X10" s="17">
        <f>IF(W10="Gem",0.4,IF(W10="NotebookLM",0.5,IF(W10="GAS",0.7,IF(W10="Microsoft Copilot",0.4,IF(W10="Microsoft 365 AI",0.4,IF(W10="Power Automate",0.7,IF(W10="Power Apps",0.6,IF(W10="ChatGPT",0.5,IF(W10="Claude",0.5,IF(W10="Gemini",0.5,IF(W10="Dify",0.6,IF(W10="n8n",0.7,IF(W10="Make",0.7,IF(W10="Zapier",0.7,IF(W10="一般的な社内AIチャット",0.5,IF(W10="その他",0.5,0.5))))))))))))))))</f>
        <v/>
      </c>
      <c r="Y10" s="17">
        <f>IFERROR(U10*(1-X10),"")</f>
        <v/>
      </c>
      <c r="Z10" s="17">
        <f>IFERROR(U10-Y10,"")</f>
        <v/>
      </c>
      <c r="AA10" s="17">
        <f>IF(AND(P10&gt;0,Q10&gt;=0),P10-Q10,"")</f>
        <v/>
      </c>
      <c r="AB10" s="17">
        <f>IF(P10&gt;0,(P10-Q10)/P10,"")</f>
        <v/>
      </c>
    </row>
    <row r="11" ht="27.75" customHeight="1" s="44">
      <c r="A11" s="12">
        <f>IF('簡易入力モード'!A11&lt;&gt;"",'簡易入力モード'!A11,"")</f>
        <v/>
      </c>
      <c r="B11" s="12" t="n"/>
      <c r="C11" s="13">
        <f>IF('簡易入力モード'!B11&lt;&gt;"",'簡易入力モード'!B11,"")</f>
        <v/>
      </c>
      <c r="D11" s="13">
        <f>IF('簡易入力モード'!C11&lt;&gt;"",'簡易入力モード'!C11,"")</f>
        <v/>
      </c>
      <c r="E11" s="13" t="n"/>
      <c r="F11" s="13" t="n"/>
      <c r="G11" s="13" t="n"/>
      <c r="H11" s="13" t="n"/>
      <c r="I11" s="13" t="n"/>
      <c r="J11" s="13" t="n"/>
      <c r="K11" s="13" t="n"/>
      <c r="L11" s="15" t="n"/>
      <c r="M11" s="15" t="n"/>
      <c r="N11" s="15" t="n"/>
      <c r="O11" s="15" t="n"/>
      <c r="P11" s="15" t="n"/>
      <c r="Q11" s="15" t="n"/>
      <c r="R11" s="12">
        <f>IF('簡易入力モード'!E11&lt;&gt;"",'簡易入力モード'!E11,"")</f>
        <v/>
      </c>
      <c r="S11" s="16" t="n"/>
      <c r="T11" s="13" t="n"/>
      <c r="U11" s="17">
        <f>IFERROR(C11*(D11+E11),"")</f>
        <v/>
      </c>
      <c r="V11" s="17">
        <f>ROUND(100*(0.2*MIN(1,IFERROR(C11/20,0))+0.15*MIN(1,IFERROR(E11/30,0))+0.2*IF(TRIM(G11)="高",1,IF(TRIM(G11)="中",0.5,0))+0.15*IF(TRIM(H11)="高",1,IF(TRIM(H11)="中",0.5,0))+0.1*MIN(1,IFERROR(F11/20,0))+0.15*IF(TRIM(I11)="高",1,IF(TRIM(I11)="中",0.5,0))+0.15*(1-IF(TRIM(J11)="高",1,IF(TRIM(J11)="中",0.5,0)))),0)</f>
        <v/>
      </c>
      <c r="W11" s="17">
        <f>IF(G11="高",IF(H11&lt;&gt;"低","GAS",IF(I11="高","NotebookLM","Gem")),IF(I11="高","NotebookLM","Gem"))</f>
        <v/>
      </c>
      <c r="X11" s="17">
        <f>IF(W11="Gem",0.4,IF(W11="NotebookLM",0.5,IF(W11="GAS",0.7,IF(W11="Microsoft Copilot",0.4,IF(W11="Microsoft 365 AI",0.4,IF(W11="Power Automate",0.7,IF(W11="Power Apps",0.6,IF(W11="ChatGPT",0.5,IF(W11="Claude",0.5,IF(W11="Gemini",0.5,IF(W11="Dify",0.6,IF(W11="n8n",0.7,IF(W11="Make",0.7,IF(W11="Zapier",0.7,IF(W11="一般的な社内AIチャット",0.5,IF(W11="その他",0.5,0.5))))))))))))))))</f>
        <v/>
      </c>
      <c r="Y11" s="17">
        <f>IFERROR(U11*(1-X11),"")</f>
        <v/>
      </c>
      <c r="Z11" s="17">
        <f>IFERROR(U11-Y11,"")</f>
        <v/>
      </c>
      <c r="AA11" s="17">
        <f>IF(AND(P11&gt;0,Q11&gt;=0),P11-Q11,"")</f>
        <v/>
      </c>
      <c r="AB11" s="17">
        <f>IF(P11&gt;0,(P11-Q11)/P11,"")</f>
        <v/>
      </c>
    </row>
    <row r="12">
      <c r="A12" s="18" t="inlineStr">
        <is>
          <t>社内稟議書作成</t>
        </is>
      </c>
      <c r="B12" s="18" t="n"/>
      <c r="C12" s="19" t="n">
        <v>3</v>
      </c>
      <c r="D12" s="19" t="n">
        <v>45</v>
      </c>
      <c r="E12" s="19" t="n"/>
      <c r="F12" s="19" t="n"/>
      <c r="G12" s="19" t="n"/>
      <c r="H12" s="19" t="n"/>
      <c r="I12" s="19" t="n"/>
      <c r="J12" s="19" t="n"/>
      <c r="K12" s="19" t="n"/>
      <c r="L12" s="20" t="n"/>
      <c r="M12" s="20" t="n"/>
      <c r="N12" s="20" t="n"/>
      <c r="O12" s="20" t="n"/>
      <c r="P12" s="20" t="n"/>
      <c r="Q12" s="20" t="n"/>
      <c r="R12" s="18" t="n"/>
      <c r="S12" s="21" t="n"/>
      <c r="T12" s="19" t="n"/>
      <c r="U12" s="22">
        <f>IFERROR(C12*(D12+E12),"")</f>
        <v/>
      </c>
      <c r="V12" s="22">
        <f>ROUND(100*(0.2*MIN(1,IFERROR(C12/20,0))+0.15*MIN(1,IFERROR(E12/30,0))+0.2*IF(TRIM(G12)="高",1,IF(TRIM(G12)="中",0.5,0))+0.15*IF(TRIM(H12)="高",1,IF(TRIM(H12)="中",0.5,0))+0.1*MIN(1,IFERROR(F12/20,0))+0.15*IF(TRIM(I12)="高",1,IF(TRIM(I12)="中",0.5,0))+0.15*(1-IF(TRIM(J12)="高",1,IF(TRIM(J12)="中",0.5,0)))),0)</f>
        <v/>
      </c>
      <c r="W12" s="22">
        <f>IF(G12="高",IF(H12&lt;&gt;"低","GAS",IF(I12="高","NotebookLM","Gem")),IF(I12="高","NotebookLM","Gem"))</f>
        <v/>
      </c>
      <c r="X12" s="22">
        <f>IF(W12="Gem",0.4,IF(W12="NotebookLM",0.5,IF(W12="GAS",0.7,IF(W12="Microsoft Copilot",0.4,IF(W12="Microsoft 365 AI",0.4,IF(W12="Power Automate",0.7,IF(W12="Power Apps",0.6,IF(W12="ChatGPT",0.5,IF(W12="Claude",0.5,IF(W12="Gemini",0.5,IF(W12="Dify",0.6,IF(W12="n8n",0.7,IF(W12="Make",0.7,IF(W12="Zapier",0.7,IF(W12="一般的な社内AIチャット",0.5,IF(W12="その他",0.5,0.5))))))))))))))))</f>
        <v/>
      </c>
      <c r="Y12" s="22">
        <f>IFERROR(U12*(1-X12),"")</f>
        <v/>
      </c>
      <c r="Z12" s="22">
        <f>IFERROR(U12-Y12,"")</f>
        <v/>
      </c>
      <c r="AA12" s="22">
        <f>IF(AND(P12&gt;0,Q12&gt;=0),P12-Q12,"")</f>
        <v/>
      </c>
      <c r="AB12" s="22">
        <f>IF(P12&gt;0,(P12-Q12)/P12,"")</f>
        <v/>
      </c>
    </row>
    <row r="13">
      <c r="A13" s="18" t="inlineStr">
        <is>
          <t>契約書チェック</t>
        </is>
      </c>
      <c r="B13" s="18" t="n"/>
      <c r="C13" s="19" t="n">
        <v>5</v>
      </c>
      <c r="D13" s="19" t="n">
        <v>30</v>
      </c>
      <c r="E13" s="19" t="n"/>
      <c r="F13" s="19" t="n"/>
      <c r="G13" s="19" t="n"/>
      <c r="H13" s="19" t="n"/>
      <c r="I13" s="19" t="n"/>
      <c r="J13" s="19" t="n"/>
      <c r="K13" s="19" t="n"/>
      <c r="L13" s="20" t="n"/>
      <c r="M13" s="20" t="n"/>
      <c r="N13" s="20" t="n"/>
      <c r="O13" s="20" t="n"/>
      <c r="P13" s="20" t="n"/>
      <c r="Q13" s="20" t="n"/>
      <c r="R13" s="18" t="n"/>
      <c r="S13" s="21" t="n"/>
      <c r="T13" s="19" t="n"/>
      <c r="U13" s="22">
        <f>IFERROR(C13*(D13+E13),"")</f>
        <v/>
      </c>
      <c r="V13" s="22">
        <f>ROUND(100*(0.2*MIN(1,IFERROR(C13/20,0))+0.15*MIN(1,IFERROR(E13/30,0))+0.2*IF(TRIM(G13)="高",1,IF(TRIM(G13)="中",0.5,0))+0.15*IF(TRIM(H13)="高",1,IF(TRIM(H13)="中",0.5,0))+0.1*MIN(1,IFERROR(F13/20,0))+0.15*IF(TRIM(I13)="高",1,IF(TRIM(I13)="中",0.5,0))+0.15*(1-IF(TRIM(J13)="高",1,IF(TRIM(J13)="中",0.5,0)))),0)</f>
        <v/>
      </c>
      <c r="W13" s="22">
        <f>IF(G13="高",IF(H13&lt;&gt;"低","GAS",IF(I13="高","NotebookLM","Gem")),IF(I13="高","NotebookLM","Gem"))</f>
        <v/>
      </c>
      <c r="X13" s="22">
        <f>IF(W13="Gem",0.4,IF(W13="NotebookLM",0.5,IF(W13="GAS",0.7,IF(W13="Microsoft Copilot",0.4,IF(W13="Microsoft 365 AI",0.4,IF(W13="Power Automate",0.7,IF(W13="Power Apps",0.6,IF(W13="ChatGPT",0.5,IF(W13="Claude",0.5,IF(W13="Gemini",0.5,IF(W13="Dify",0.6,IF(W13="n8n",0.7,IF(W13="Make",0.7,IF(W13="Zapier",0.7,IF(W13="一般的な社内AIチャット",0.5,IF(W13="その他",0.5,0.5))))))))))))))))</f>
        <v/>
      </c>
      <c r="Y13" s="22">
        <f>IFERROR(U13*(1-X13),"")</f>
        <v/>
      </c>
      <c r="Z13" s="22">
        <f>IFERROR(U13-Y13,"")</f>
        <v/>
      </c>
      <c r="AA13" s="22">
        <f>IF(AND(P13&gt;0,Q13&gt;=0),P13-Q13,"")</f>
        <v/>
      </c>
      <c r="AB13" s="22">
        <f>IF(P13&gt;0,(P13-Q13)/P13,"")</f>
        <v/>
      </c>
    </row>
    <row r="14">
      <c r="A14" s="18" t="inlineStr">
        <is>
          <t>データベース更新</t>
        </is>
      </c>
      <c r="B14" s="18" t="n"/>
      <c r="C14" s="19" t="n">
        <v>8</v>
      </c>
      <c r="D14" s="19" t="n">
        <v>20</v>
      </c>
      <c r="E14" s="19" t="n"/>
      <c r="F14" s="19" t="n"/>
      <c r="G14" s="19" t="n"/>
      <c r="H14" s="19" t="n"/>
      <c r="I14" s="19" t="n"/>
      <c r="J14" s="19" t="n"/>
      <c r="K14" s="19" t="n"/>
      <c r="L14" s="20" t="n"/>
      <c r="M14" s="20" t="n"/>
      <c r="N14" s="20" t="n"/>
      <c r="O14" s="20" t="n"/>
      <c r="P14" s="20" t="n"/>
      <c r="Q14" s="20" t="n"/>
      <c r="R14" s="18" t="n"/>
      <c r="S14" s="21" t="n"/>
      <c r="T14" s="19" t="n"/>
      <c r="U14" s="22">
        <f>IFERROR(C14*(D14+E14),"")</f>
        <v/>
      </c>
      <c r="V14" s="22">
        <f>ROUND(100*(0.2*MIN(1,IFERROR(C14/20,0))+0.15*MIN(1,IFERROR(E14/30,0))+0.2*IF(TRIM(G14)="高",1,IF(TRIM(G14)="中",0.5,0))+0.15*IF(TRIM(H14)="高",1,IF(TRIM(H14)="中",0.5,0))+0.1*MIN(1,IFERROR(F14/20,0))+0.15*IF(TRIM(I14)="高",1,IF(TRIM(I14)="中",0.5,0))+0.15*(1-IF(TRIM(J14)="高",1,IF(TRIM(J14)="中",0.5,0)))),0)</f>
        <v/>
      </c>
      <c r="W14" s="22">
        <f>IF(G14="高",IF(H14&lt;&gt;"低","GAS",IF(I14="高","NotebookLM","Gem")),IF(I14="高","NotebookLM","Gem"))</f>
        <v/>
      </c>
      <c r="X14" s="22">
        <f>IF(W14="Gem",0.4,IF(W14="NotebookLM",0.5,IF(W14="GAS",0.7,IF(W14="Microsoft Copilot",0.4,IF(W14="Microsoft 365 AI",0.4,IF(W14="Power Automate",0.7,IF(W14="Power Apps",0.6,IF(W14="ChatGPT",0.5,IF(W14="Claude",0.5,IF(W14="Gemini",0.5,IF(W14="Dify",0.6,IF(W14="n8n",0.7,IF(W14="Make",0.7,IF(W14="Zapier",0.7,IF(W14="一般的な社内AIチャット",0.5,IF(W14="その他",0.5,0.5))))))))))))))))</f>
        <v/>
      </c>
      <c r="Y14" s="22">
        <f>IFERROR(U14*(1-X14),"")</f>
        <v/>
      </c>
      <c r="Z14" s="22">
        <f>IFERROR(U14-Y14,"")</f>
        <v/>
      </c>
      <c r="AA14" s="22">
        <f>IF(AND(P14&gt;0,Q14&gt;=0),P14-Q14,"")</f>
        <v/>
      </c>
      <c r="AB14" s="22">
        <f>IF(P14&gt;0,(P14-Q14)/P14,"")</f>
        <v/>
      </c>
    </row>
    <row r="15">
      <c r="A15" s="18" t="inlineStr">
        <is>
          <t>月次予算実績比較</t>
        </is>
      </c>
      <c r="B15" s="18" t="n"/>
      <c r="C15" s="19" t="n">
        <v>1</v>
      </c>
      <c r="D15" s="19" t="n">
        <v>180</v>
      </c>
      <c r="E15" s="19" t="n"/>
      <c r="F15" s="19" t="n"/>
      <c r="G15" s="19" t="n"/>
      <c r="H15" s="19" t="n"/>
      <c r="I15" s="19" t="n"/>
      <c r="J15" s="19" t="n"/>
      <c r="K15" s="19" t="n"/>
      <c r="L15" s="20" t="n"/>
      <c r="M15" s="20" t="n"/>
      <c r="N15" s="20" t="n"/>
      <c r="O15" s="20" t="n"/>
      <c r="P15" s="20" t="n"/>
      <c r="Q15" s="20" t="n"/>
      <c r="R15" s="18" t="n"/>
      <c r="S15" s="21" t="n"/>
      <c r="T15" s="19" t="n"/>
      <c r="U15" s="22">
        <f>IFERROR(C15*(D15+E15),"")</f>
        <v/>
      </c>
      <c r="V15" s="22">
        <f>ROUND(100*(0.2*MIN(1,IFERROR(C15/20,0))+0.15*MIN(1,IFERROR(E15/30,0))+0.2*IF(TRIM(G15)="高",1,IF(TRIM(G15)="中",0.5,0))+0.15*IF(TRIM(H15)="高",1,IF(TRIM(H15)="中",0.5,0))+0.1*MIN(1,IFERROR(F15/20,0))+0.15*IF(TRIM(I15)="高",1,IF(TRIM(I15)="中",0.5,0))+0.15*(1-IF(TRIM(J15)="高",1,IF(TRIM(J15)="中",0.5,0)))),0)</f>
        <v/>
      </c>
      <c r="W15" s="22">
        <f>IF(G15="高",IF(H15&lt;&gt;"低","GAS",IF(I15="高","NotebookLM","Gem")),IF(I15="高","NotebookLM","Gem"))</f>
        <v/>
      </c>
      <c r="X15" s="22">
        <f>IF(W15="Gem",0.4,IF(W15="NotebookLM",0.5,IF(W15="GAS",0.7,IF(W15="Microsoft Copilot",0.4,IF(W15="Microsoft 365 AI",0.4,IF(W15="Power Automate",0.7,IF(W15="Power Apps",0.6,IF(W15="ChatGPT",0.5,IF(W15="Claude",0.5,IF(W15="Gemini",0.5,IF(W15="Dify",0.6,IF(W15="n8n",0.7,IF(W15="Make",0.7,IF(W15="Zapier",0.7,IF(W15="一般的な社内AIチャット",0.5,IF(W15="その他",0.5,0.5))))))))))))))))</f>
        <v/>
      </c>
      <c r="Y15" s="22">
        <f>IFERROR(U15*(1-X15),"")</f>
        <v/>
      </c>
      <c r="Z15" s="22">
        <f>IFERROR(U15-Y15,"")</f>
        <v/>
      </c>
      <c r="AA15" s="22">
        <f>IF(AND(P15&gt;0,Q15&gt;=0),P15-Q15,"")</f>
        <v/>
      </c>
      <c r="AB15" s="22">
        <f>IF(P15&gt;0,(P15-Q15)/P15,"")</f>
        <v/>
      </c>
    </row>
    <row r="16">
      <c r="A16" s="18" t="inlineStr">
        <is>
          <t>顧客対応履歴整理</t>
        </is>
      </c>
      <c r="B16" s="18" t="n"/>
      <c r="C16" s="19" t="n">
        <v>6</v>
      </c>
      <c r="D16" s="19" t="n">
        <v>25</v>
      </c>
      <c r="E16" s="19" t="n"/>
      <c r="F16" s="19" t="n"/>
      <c r="G16" s="19" t="n"/>
      <c r="H16" s="19" t="n"/>
      <c r="I16" s="19" t="n"/>
      <c r="J16" s="19" t="n"/>
      <c r="K16" s="19" t="n"/>
      <c r="L16" s="20" t="n"/>
      <c r="M16" s="20" t="n"/>
      <c r="N16" s="20" t="n"/>
      <c r="O16" s="20" t="n"/>
      <c r="P16" s="20" t="n"/>
      <c r="Q16" s="20" t="n"/>
      <c r="R16" s="18" t="n"/>
      <c r="S16" s="21" t="n"/>
      <c r="T16" s="19" t="n"/>
      <c r="U16" s="22">
        <f>IFERROR(C16*(D16+E16),"")</f>
        <v/>
      </c>
      <c r="V16" s="22">
        <f>ROUND(100*(0.2*MIN(1,IFERROR(C16/20,0))+0.15*MIN(1,IFERROR(E16/30,0))+0.2*IF(TRIM(G16)="高",1,IF(TRIM(G16)="中",0.5,0))+0.15*IF(TRIM(H16)="高",1,IF(TRIM(H16)="中",0.5,0))+0.1*MIN(1,IFERROR(F16/20,0))+0.15*IF(TRIM(I16)="高",1,IF(TRIM(I16)="中",0.5,0))+0.15*(1-IF(TRIM(J16)="高",1,IF(TRIM(J16)="中",0.5,0)))),0)</f>
        <v/>
      </c>
      <c r="W16" s="22">
        <f>IF(G16="高",IF(H16&lt;&gt;"低","GAS",IF(I16="高","NotebookLM","Gem")),IF(I16="高","NotebookLM","Gem"))</f>
        <v/>
      </c>
      <c r="X16" s="22">
        <f>IF(W16="Gem",0.4,IF(W16="NotebookLM",0.5,IF(W16="GAS",0.7,IF(W16="Microsoft Copilot",0.4,IF(W16="Microsoft 365 AI",0.4,IF(W16="Power Automate",0.7,IF(W16="Power Apps",0.6,IF(W16="ChatGPT",0.5,IF(W16="Claude",0.5,IF(W16="Gemini",0.5,IF(W16="Dify",0.6,IF(W16="n8n",0.7,IF(W16="Make",0.7,IF(W16="Zapier",0.7,IF(W16="一般的な社内AIチャット",0.5,IF(W16="その他",0.5,0.5))))))))))))))))</f>
        <v/>
      </c>
      <c r="Y16" s="22">
        <f>IFERROR(U16*(1-X16),"")</f>
        <v/>
      </c>
      <c r="Z16" s="22">
        <f>IFERROR(U16-Y16,"")</f>
        <v/>
      </c>
      <c r="AA16" s="22">
        <f>IF(AND(P16&gt;0,Q16&gt;=0),P16-Q16,"")</f>
        <v/>
      </c>
      <c r="AB16" s="22">
        <f>IF(P16&gt;0,(P16-Q16)/P16,"")</f>
        <v/>
      </c>
    </row>
    <row r="17" hidden="1" s="44">
      <c r="A17" s="18">
        <f>IF('簡易入力モード'!A17&lt;&gt;"",'簡易入力モード'!A17,"")</f>
        <v/>
      </c>
      <c r="B17" s="18" t="n"/>
      <c r="C17" s="19">
        <f>IF('簡易入力モード'!B17&lt;&gt;"",'簡易入力モード'!B17,"")</f>
        <v/>
      </c>
      <c r="D17" s="19">
        <f>IF('簡易入力モード'!C17&lt;&gt;"",'簡易入力モード'!C17,"")</f>
        <v/>
      </c>
      <c r="E17" s="19" t="n"/>
      <c r="F17" s="19" t="n"/>
      <c r="G17" s="19" t="n"/>
      <c r="H17" s="19" t="n"/>
      <c r="I17" s="19" t="n"/>
      <c r="J17" s="19" t="n"/>
      <c r="K17" s="19" t="n"/>
      <c r="L17" s="20" t="n"/>
      <c r="M17" s="20" t="n"/>
      <c r="N17" s="20" t="n"/>
      <c r="O17" s="20" t="n"/>
      <c r="P17" s="20" t="n"/>
      <c r="Q17" s="20" t="n"/>
      <c r="R17" s="18">
        <f>IF('簡易入力モード'!E17&lt;&gt;"",'簡易入力モード'!E17,"")</f>
        <v/>
      </c>
      <c r="S17" s="21" t="n"/>
      <c r="T17" s="19" t="n"/>
      <c r="U17" s="22">
        <f>IFERROR(C17*(D17+E17),"")</f>
        <v/>
      </c>
      <c r="V17" s="22">
        <f>ROUND(100*(0.2*MIN(1,IFERROR(C17/20,0))+0.15*MIN(1,IFERROR(E17/30,0))+0.2*IF(TRIM(G17)="高",1,IF(TRIM(G17)="中",0.5,0))+0.15*IF(TRIM(H17)="高",1,IF(TRIM(H17)="中",0.5,0))+0.1*MIN(1,IFERROR(F17/20,0))+0.15*IF(TRIM(I17)="高",1,IF(TRIM(I17)="中",0.5,0))+0.15*(1-IF(TRIM(J17)="高",1,IF(TRIM(J17)="中",0.5,0)))),0)</f>
        <v/>
      </c>
      <c r="W17" s="22">
        <f>IF(G17="高",IF(H17&lt;&gt;"低","GAS",IF(I17="高","NotebookLM","Gem")),IF(I17="高","NotebookLM","Gem"))</f>
        <v/>
      </c>
      <c r="X17" s="22">
        <f>IF(W17="Gem",0.4,IF(W17="NotebookLM",0.5,IF(W17="GAS",0.7,IF(W17="Microsoft Copilot",0.4,IF(W17="Microsoft 365 AI",0.4,IF(W17="Power Automate",0.7,IF(W17="Power Apps",0.6,IF(W17="ChatGPT",0.5,IF(W17="Claude",0.5,IF(W17="Gemini",0.5,IF(W17="Dify",0.6,IF(W17="n8n",0.7,IF(W17="Make",0.7,IF(W17="Zapier",0.7,IF(W17="その他",0.5,0.5)))))))))))))))</f>
        <v/>
      </c>
      <c r="Y17" s="22">
        <f>IFERROR(U17*(1-X17),"")</f>
        <v/>
      </c>
      <c r="Z17" s="22">
        <f>IFERROR(U17-Y17,"")</f>
        <v/>
      </c>
      <c r="AA17" s="22">
        <f>IF(AND(P17&gt;0,Q17&gt;=0),P17-Q17,"")</f>
        <v/>
      </c>
      <c r="AB17" s="22">
        <f>IF(P17&gt;0,(P17-Q17)/P17,"")</f>
        <v/>
      </c>
    </row>
    <row r="18" hidden="1" s="44">
      <c r="A18" s="18">
        <f>IF('簡易入力モード'!A18&lt;&gt;"",'簡易入力モード'!A18,"")</f>
        <v/>
      </c>
      <c r="B18" s="18" t="n"/>
      <c r="C18" s="19">
        <f>IF('簡易入力モード'!B18&lt;&gt;"",'簡易入力モード'!B18,"")</f>
        <v/>
      </c>
      <c r="D18" s="19">
        <f>IF('簡易入力モード'!C18&lt;&gt;"",'簡易入力モード'!C18,"")</f>
        <v/>
      </c>
      <c r="E18" s="19" t="n"/>
      <c r="F18" s="19" t="n"/>
      <c r="G18" s="19" t="n"/>
      <c r="H18" s="19" t="n"/>
      <c r="I18" s="19" t="n"/>
      <c r="J18" s="19" t="n"/>
      <c r="K18" s="19" t="n"/>
      <c r="L18" s="20" t="n"/>
      <c r="M18" s="20" t="n"/>
      <c r="N18" s="20" t="n"/>
      <c r="O18" s="20" t="n"/>
      <c r="P18" s="20" t="n"/>
      <c r="Q18" s="20" t="n"/>
      <c r="R18" s="18">
        <f>IF('簡易入力モード'!E18&lt;&gt;"",'簡易入力モード'!E18,"")</f>
        <v/>
      </c>
      <c r="S18" s="21" t="n"/>
      <c r="T18" s="19" t="n"/>
      <c r="U18" s="22">
        <f>IFERROR(C18*(D18+E18),"")</f>
        <v/>
      </c>
      <c r="V18" s="22">
        <f>ROUND(100*(0.2*MIN(1,IFERROR(C18/20,0))+0.15*MIN(1,IFERROR(E18/30,0))+0.2*IF(TRIM(G18)="高",1,IF(TRIM(G18)="中",0.5,0))+0.15*IF(TRIM(H18)="高",1,IF(TRIM(H18)="中",0.5,0))+0.1*MIN(1,IFERROR(F18/20,0))+0.15*IF(TRIM(I18)="高",1,IF(TRIM(I18)="中",0.5,0))+0.15*(1-IF(TRIM(J18)="高",1,IF(TRIM(J18)="中",0.5,0)))),0)</f>
        <v/>
      </c>
      <c r="W18" s="22">
        <f>IF(G18="高",IF(H18&lt;&gt;"低","GAS",IF(I18="高","NotebookLM","Gem")),IF(I18="高","NotebookLM","Gem"))</f>
        <v/>
      </c>
      <c r="X18" s="22">
        <f>IF(W18="Gem",0.4,IF(W18="NotebookLM",0.5,IF(W18="GAS",0.7,IF(W18="Microsoft Copilot",0.4,IF(W18="Microsoft 365 AI",0.4,IF(W18="Power Automate",0.7,IF(W18="Power Apps",0.6,IF(W18="ChatGPT",0.5,IF(W18="Claude",0.5,IF(W18="Gemini",0.5,IF(W18="Dify",0.6,IF(W18="n8n",0.7,IF(W18="Make",0.7,IF(W18="Zapier",0.7,IF(W18="その他",0.5,0.5)))))))))))))))</f>
        <v/>
      </c>
      <c r="Y18" s="22">
        <f>IFERROR(U18*(1-X18),"")</f>
        <v/>
      </c>
      <c r="Z18" s="22">
        <f>IFERROR(U18-Y18,"")</f>
        <v/>
      </c>
      <c r="AA18" s="22">
        <f>IF(AND(P18&gt;0,Q18&gt;=0),P18-Q18,"")</f>
        <v/>
      </c>
      <c r="AB18" s="22">
        <f>IF(P18&gt;0,(P18-Q18)/P18,"")</f>
        <v/>
      </c>
    </row>
    <row r="19" hidden="1" s="44">
      <c r="A19" s="18">
        <f>IF('簡易入力モード'!A19&lt;&gt;"",'簡易入力モード'!A19,"")</f>
        <v/>
      </c>
      <c r="B19" s="18" t="n"/>
      <c r="C19" s="19">
        <f>IF('簡易入力モード'!B19&lt;&gt;"",'簡易入力モード'!B19,"")</f>
        <v/>
      </c>
      <c r="D19" s="19">
        <f>IF('簡易入力モード'!C19&lt;&gt;"",'簡易入力モード'!C19,"")</f>
        <v/>
      </c>
      <c r="E19" s="19" t="n"/>
      <c r="F19" s="19" t="n"/>
      <c r="G19" s="19" t="n"/>
      <c r="H19" s="19" t="n"/>
      <c r="I19" s="19" t="n"/>
      <c r="J19" s="19" t="n"/>
      <c r="K19" s="19" t="n"/>
      <c r="L19" s="20" t="n"/>
      <c r="M19" s="20" t="n"/>
      <c r="N19" s="20" t="n"/>
      <c r="O19" s="20" t="n"/>
      <c r="P19" s="20" t="n"/>
      <c r="Q19" s="20" t="n"/>
      <c r="R19" s="18">
        <f>IF('簡易入力モード'!E19&lt;&gt;"",'簡易入力モード'!E19,"")</f>
        <v/>
      </c>
      <c r="S19" s="21" t="n"/>
      <c r="T19" s="19" t="n"/>
      <c r="U19" s="22">
        <f>IFERROR(C19*(D19+E19),"")</f>
        <v/>
      </c>
      <c r="V19" s="22">
        <f>ROUND(100*(0.2*MIN(1,IFERROR(C19/20,0))+0.15*MIN(1,IFERROR(E19/30,0))+0.2*IF(TRIM(G19)="高",1,IF(TRIM(G19)="中",0.5,0))+0.15*IF(TRIM(H19)="高",1,IF(TRIM(H19)="中",0.5,0))+0.1*MIN(1,IFERROR(F19/20,0))+0.15*IF(TRIM(I19)="高",1,IF(TRIM(I19)="中",0.5,0))+0.15*(1-IF(TRIM(J19)="高",1,IF(TRIM(J19)="中",0.5,0)))),0)</f>
        <v/>
      </c>
      <c r="W19" s="22">
        <f>IF(G19="高",IF(H19&lt;&gt;"低","GAS",IF(I19="高","NotebookLM","Gem")),IF(I19="高","NotebookLM","Gem"))</f>
        <v/>
      </c>
      <c r="X19" s="22">
        <f>IF(W19="Gem",0.4,IF(W19="NotebookLM",0.5,IF(W19="GAS",0.7,IF(W19="Microsoft Copilot",0.4,IF(W19="Microsoft 365 AI",0.4,IF(W19="Power Automate",0.7,IF(W19="Power Apps",0.6,IF(W19="ChatGPT",0.5,IF(W19="Claude",0.5,IF(W19="Gemini",0.5,IF(W19="Dify",0.6,IF(W19="n8n",0.7,IF(W19="Make",0.7,IF(W19="Zapier",0.7,IF(W19="その他",0.5,0.5)))))))))))))))</f>
        <v/>
      </c>
      <c r="Y19" s="22">
        <f>IFERROR(U19*(1-X19),"")</f>
        <v/>
      </c>
      <c r="Z19" s="22">
        <f>IFERROR(U19-Y19,"")</f>
        <v/>
      </c>
      <c r="AA19" s="22">
        <f>IF(AND(P19&gt;0,Q19&gt;=0),P19-Q19,"")</f>
        <v/>
      </c>
      <c r="AB19" s="22">
        <f>IF(P19&gt;0,(P19-Q19)/P19,"")</f>
        <v/>
      </c>
    </row>
    <row r="20" hidden="1" s="44">
      <c r="A20" s="18">
        <f>IF('簡易入力モード'!A20&lt;&gt;"",'簡易入力モード'!A20,"")</f>
        <v/>
      </c>
      <c r="B20" s="18" t="n"/>
      <c r="C20" s="19">
        <f>IF('簡易入力モード'!B20&lt;&gt;"",'簡易入力モード'!B20,"")</f>
        <v/>
      </c>
      <c r="D20" s="19">
        <f>IF('簡易入力モード'!C20&lt;&gt;"",'簡易入力モード'!C20,"")</f>
        <v/>
      </c>
      <c r="E20" s="19" t="n"/>
      <c r="F20" s="19" t="n"/>
      <c r="G20" s="19" t="n"/>
      <c r="H20" s="19" t="n"/>
      <c r="I20" s="19" t="n"/>
      <c r="J20" s="19" t="n"/>
      <c r="K20" s="19" t="n"/>
      <c r="L20" s="20" t="n"/>
      <c r="M20" s="20" t="n"/>
      <c r="N20" s="20" t="n"/>
      <c r="O20" s="20" t="n"/>
      <c r="P20" s="20" t="n"/>
      <c r="Q20" s="20" t="n"/>
      <c r="R20" s="18">
        <f>IF('簡易入力モード'!E20&lt;&gt;"",'簡易入力モード'!E20,"")</f>
        <v/>
      </c>
      <c r="S20" s="21" t="n"/>
      <c r="T20" s="19" t="n"/>
      <c r="U20" s="22">
        <f>IFERROR(C20*(D20+E20),"")</f>
        <v/>
      </c>
      <c r="V20" s="22">
        <f>ROUND(100*(0.2*MIN(1,IFERROR(C20/20,0))+0.15*MIN(1,IFERROR(E20/30,0))+0.2*IF(TRIM(G20)="高",1,IF(TRIM(G20)="中",0.5,0))+0.15*IF(TRIM(H20)="高",1,IF(TRIM(H20)="中",0.5,0))+0.1*MIN(1,IFERROR(F20/20,0))+0.15*IF(TRIM(I20)="高",1,IF(TRIM(I20)="中",0.5,0))+0.15*(1-IF(TRIM(J20)="高",1,IF(TRIM(J20)="中",0.5,0)))),0)</f>
        <v/>
      </c>
      <c r="W20" s="22">
        <f>IF(G20="高",IF(H20&lt;&gt;"低","GAS",IF(I20="高","NotebookLM","Gem")),IF(I20="高","NotebookLM","Gem"))</f>
        <v/>
      </c>
      <c r="X20" s="22">
        <f>IF(W20="Gem",0.4,IF(W20="NotebookLM",0.5,IF(W20="GAS",0.7,IF(W20="Microsoft Copilot",0.4,IF(W20="Microsoft 365 AI",0.4,IF(W20="Power Automate",0.7,IF(W20="Power Apps",0.6,IF(W20="ChatGPT",0.5,IF(W20="Claude",0.5,IF(W20="Gemini",0.5,IF(W20="Dify",0.6,IF(W20="n8n",0.7,IF(W20="Make",0.7,IF(W20="Zapier",0.7,IF(W20="その他",0.5,0.5)))))))))))))))</f>
        <v/>
      </c>
      <c r="Y20" s="22">
        <f>IFERROR(U20*(1-X20),"")</f>
        <v/>
      </c>
      <c r="Z20" s="22">
        <f>IFERROR(U20-Y20,"")</f>
        <v/>
      </c>
      <c r="AA20" s="22">
        <f>IF(AND(P20&gt;0,Q20&gt;=0),P20-Q20,"")</f>
        <v/>
      </c>
      <c r="AB20" s="22">
        <f>IF(P20&gt;0,(P20-Q20)/P20,"")</f>
        <v/>
      </c>
    </row>
    <row r="21" hidden="1" ht="15.75" customHeight="1" s="44">
      <c r="A21" s="18">
        <f>IF('簡易入力モード'!A21&lt;&gt;"",'簡易入力モード'!A21,"")</f>
        <v/>
      </c>
      <c r="B21" s="18" t="n"/>
      <c r="C21" s="19">
        <f>IF('簡易入力モード'!B21&lt;&gt;"",'簡易入力モード'!B21,"")</f>
        <v/>
      </c>
      <c r="D21" s="19">
        <f>IF('簡易入力モード'!C21&lt;&gt;"",'簡易入力モード'!C21,"")</f>
        <v/>
      </c>
      <c r="E21" s="19" t="n"/>
      <c r="F21" s="19" t="n"/>
      <c r="G21" s="19" t="n"/>
      <c r="H21" s="19" t="n"/>
      <c r="I21" s="19" t="n"/>
      <c r="J21" s="19" t="n"/>
      <c r="K21" s="19" t="n"/>
      <c r="L21" s="20" t="n"/>
      <c r="M21" s="20" t="n"/>
      <c r="N21" s="20" t="n"/>
      <c r="O21" s="20" t="n"/>
      <c r="P21" s="20" t="n"/>
      <c r="Q21" s="20" t="n"/>
      <c r="R21" s="18">
        <f>IF('簡易入力モード'!E21&lt;&gt;"",'簡易入力モード'!E21,"")</f>
        <v/>
      </c>
      <c r="S21" s="21" t="n"/>
      <c r="T21" s="19" t="n"/>
      <c r="U21" s="22">
        <f>IFERROR(C21*(D21+E21),"")</f>
        <v/>
      </c>
      <c r="V21" s="22">
        <f>ROUND(100*(0.2*MIN(1,IFERROR(C21/20,0))+0.15*MIN(1,IFERROR(E21/30,0))+0.2*IF(TRIM(G21)="高",1,IF(TRIM(G21)="中",0.5,0))+0.15*IF(TRIM(H21)="高",1,IF(TRIM(H21)="中",0.5,0))+0.1*MIN(1,IFERROR(F21/20,0))+0.15*IF(TRIM(I21)="高",1,IF(TRIM(I21)="中",0.5,0))+0.15*(1-IF(TRIM(J21)="高",1,IF(TRIM(J21)="中",0.5,0)))),0)</f>
        <v/>
      </c>
      <c r="W21" s="22">
        <f>IF(G21="高",IF(H21&lt;&gt;"低","GAS",IF(I21="高","NotebookLM","Gem")),IF(I21="高","NotebookLM","Gem"))</f>
        <v/>
      </c>
      <c r="X21" s="22">
        <f>IF(W21="Gem",0.4,IF(W21="NotebookLM",0.5,IF(W21="GAS",0.7,IF(W21="Microsoft Copilot",0.4,IF(W21="Microsoft 365 AI",0.4,IF(W21="Power Automate",0.7,IF(W21="Power Apps",0.6,IF(W21="ChatGPT",0.5,IF(W21="Claude",0.5,IF(W21="Gemini",0.5,IF(W21="Dify",0.6,IF(W21="n8n",0.7,IF(W21="Make",0.7,IF(W21="Zapier",0.7,IF(W21="その他",0.5,0.5)))))))))))))))</f>
        <v/>
      </c>
      <c r="Y21" s="22">
        <f>IFERROR(U21*(1-X21),"")</f>
        <v/>
      </c>
      <c r="Z21" s="22">
        <f>IFERROR(U21-Y21,"")</f>
        <v/>
      </c>
      <c r="AA21" s="22">
        <f>IF(AND(P21&gt;0,Q21&gt;=0),P21-Q21,"")</f>
        <v/>
      </c>
      <c r="AB21" s="22">
        <f>IF(P21&gt;0,(P21-Q21)/P21,"")</f>
        <v/>
      </c>
    </row>
    <row r="22" hidden="1" ht="15.75" customHeight="1" s="44">
      <c r="A22" s="18">
        <f>IF('簡易入力モード'!A22&lt;&gt;"",'簡易入力モード'!A22,"")</f>
        <v/>
      </c>
      <c r="B22" s="18" t="n"/>
      <c r="C22" s="19">
        <f>IF('簡易入力モード'!B22&lt;&gt;"",'簡易入力モード'!B22,"")</f>
        <v/>
      </c>
      <c r="D22" s="19">
        <f>IF('簡易入力モード'!C22&lt;&gt;"",'簡易入力モード'!C22,"")</f>
        <v/>
      </c>
      <c r="E22" s="19" t="n"/>
      <c r="F22" s="19" t="n"/>
      <c r="G22" s="19" t="n"/>
      <c r="H22" s="19" t="n"/>
      <c r="I22" s="19" t="n"/>
      <c r="J22" s="19" t="n"/>
      <c r="K22" s="19" t="n"/>
      <c r="L22" s="20" t="n"/>
      <c r="M22" s="20" t="n"/>
      <c r="N22" s="20" t="n"/>
      <c r="O22" s="20" t="n"/>
      <c r="P22" s="20" t="n"/>
      <c r="Q22" s="20" t="n"/>
      <c r="R22" s="18">
        <f>IF('簡易入力モード'!E22&lt;&gt;"",'簡易入力モード'!E22,"")</f>
        <v/>
      </c>
      <c r="S22" s="21" t="n"/>
      <c r="T22" s="19" t="n"/>
      <c r="U22" s="22">
        <f>IFERROR(C22*(D22+E22),"")</f>
        <v/>
      </c>
      <c r="V22" s="22">
        <f>ROUND(100*(0.2*MIN(1,IFERROR(C22/20,0))+0.15*MIN(1,IFERROR(E22/30,0))+0.2*IF(TRIM(G22)="高",1,IF(TRIM(G22)="中",0.5,0))+0.15*IF(TRIM(H22)="高",1,IF(TRIM(H22)="中",0.5,0))+0.1*MIN(1,IFERROR(F22/20,0))+0.15*IF(TRIM(I22)="高",1,IF(TRIM(I22)="中",0.5,0))+0.15*(1-IF(TRIM(J22)="高",1,IF(TRIM(J22)="中",0.5,0)))),0)</f>
        <v/>
      </c>
      <c r="W22" s="22">
        <f>IF(G22="高",IF(H22&lt;&gt;"低","GAS",IF(I22="高","NotebookLM","Gem")),IF(I22="高","NotebookLM","Gem"))</f>
        <v/>
      </c>
      <c r="X22" s="22">
        <f>IF(W22="Gem",0.4,IF(W22="NotebookLM",0.5,IF(W22="GAS",0.7,IF(W22="Microsoft Copilot",0.4,IF(W22="Microsoft 365 AI",0.4,IF(W22="Power Automate",0.7,IF(W22="Power Apps",0.6,IF(W22="ChatGPT",0.5,IF(W22="Claude",0.5,IF(W22="Gemini",0.5,IF(W22="Dify",0.6,IF(W22="n8n",0.7,IF(W22="Make",0.7,IF(W22="Zapier",0.7,IF(W22="その他",0.5,0.5)))))))))))))))</f>
        <v/>
      </c>
      <c r="Y22" s="22">
        <f>IFERROR(U22*(1-X22),"")</f>
        <v/>
      </c>
      <c r="Z22" s="22">
        <f>IFERROR(U22-Y22,"")</f>
        <v/>
      </c>
      <c r="AA22" s="22">
        <f>IF(AND(P22&gt;0,Q22&gt;=0),P22-Q22,"")</f>
        <v/>
      </c>
      <c r="AB22" s="22">
        <f>IF(P22&gt;0,(P22-Q22)/P22,"")</f>
        <v/>
      </c>
    </row>
    <row r="23" hidden="1" ht="15.75" customHeight="1" s="44">
      <c r="A23" s="18">
        <f>IF('簡易入力モード'!A23&lt;&gt;"",'簡易入力モード'!A23,"")</f>
        <v/>
      </c>
      <c r="B23" s="18" t="n"/>
      <c r="C23" s="19">
        <f>IF('簡易入力モード'!B23&lt;&gt;"",'簡易入力モード'!B23,"")</f>
        <v/>
      </c>
      <c r="D23" s="19">
        <f>IF('簡易入力モード'!C23&lt;&gt;"",'簡易入力モード'!C23,"")</f>
        <v/>
      </c>
      <c r="E23" s="19" t="n"/>
      <c r="F23" s="19" t="n"/>
      <c r="G23" s="19" t="n"/>
      <c r="H23" s="19" t="n"/>
      <c r="I23" s="19" t="n"/>
      <c r="J23" s="19" t="n"/>
      <c r="K23" s="19" t="n"/>
      <c r="L23" s="20" t="n"/>
      <c r="M23" s="20" t="n"/>
      <c r="N23" s="20" t="n"/>
      <c r="O23" s="20" t="n"/>
      <c r="P23" s="20" t="n"/>
      <c r="Q23" s="20" t="n"/>
      <c r="R23" s="18">
        <f>IF('簡易入力モード'!E23&lt;&gt;"",'簡易入力モード'!E23,"")</f>
        <v/>
      </c>
      <c r="S23" s="21" t="n"/>
      <c r="T23" s="19" t="n"/>
      <c r="U23" s="22">
        <f>IFERROR(C23*(D23+E23),"")</f>
        <v/>
      </c>
      <c r="V23" s="22">
        <f>ROUND(100*(0.2*MIN(1,IFERROR(C23/20,0))+0.15*MIN(1,IFERROR(E23/30,0))+0.2*IF(TRIM(G23)="高",1,IF(TRIM(G23)="中",0.5,0))+0.15*IF(TRIM(H23)="高",1,IF(TRIM(H23)="中",0.5,0))+0.1*MIN(1,IFERROR(F23/20,0))+0.15*IF(TRIM(I23)="高",1,IF(TRIM(I23)="中",0.5,0))+0.15*(1-IF(TRIM(J23)="高",1,IF(TRIM(J23)="中",0.5,0)))),0)</f>
        <v/>
      </c>
      <c r="W23" s="22">
        <f>IF(G23="高",IF(H23&lt;&gt;"低","GAS",IF(I23="高","NotebookLM","Gem")),IF(I23="高","NotebookLM","Gem"))</f>
        <v/>
      </c>
      <c r="X23" s="22">
        <f>IF(W23="Gem",0.4,IF(W23="NotebookLM",0.5,IF(W23="GAS",0.7,IF(W23="Microsoft Copilot",0.4,IF(W23="Microsoft 365 AI",0.4,IF(W23="Power Automate",0.7,IF(W23="Power Apps",0.6,IF(W23="ChatGPT",0.5,IF(W23="Claude",0.5,IF(W23="Gemini",0.5,IF(W23="Dify",0.6,IF(W23="n8n",0.7,IF(W23="Make",0.7,IF(W23="Zapier",0.7,IF(W23="その他",0.5,0.5)))))))))))))))</f>
        <v/>
      </c>
      <c r="Y23" s="22">
        <f>IFERROR(U23*(1-X23),"")</f>
        <v/>
      </c>
      <c r="Z23" s="22">
        <f>IFERROR(U23-Y23,"")</f>
        <v/>
      </c>
      <c r="AA23" s="22">
        <f>IF(AND(P23&gt;0,Q23&gt;=0),P23-Q23,"")</f>
        <v/>
      </c>
      <c r="AB23" s="22">
        <f>IF(P23&gt;0,(P23-Q23)/P23,"")</f>
        <v/>
      </c>
    </row>
    <row r="24" hidden="1" ht="15.75" customHeight="1" s="44">
      <c r="A24" s="18">
        <f>IF('簡易入力モード'!A24&lt;&gt;"",'簡易入力モード'!A24,"")</f>
        <v/>
      </c>
      <c r="B24" s="18" t="n"/>
      <c r="C24" s="19">
        <f>IF('簡易入力モード'!B24&lt;&gt;"",'簡易入力モード'!B24,"")</f>
        <v/>
      </c>
      <c r="D24" s="19">
        <f>IF('簡易入力モード'!C24&lt;&gt;"",'簡易入力モード'!C24,"")</f>
        <v/>
      </c>
      <c r="E24" s="19" t="n"/>
      <c r="F24" s="19" t="n"/>
      <c r="G24" s="19" t="n"/>
      <c r="H24" s="19" t="n"/>
      <c r="I24" s="19" t="n"/>
      <c r="J24" s="19" t="n"/>
      <c r="K24" s="19" t="n"/>
      <c r="L24" s="20" t="n"/>
      <c r="M24" s="20" t="n"/>
      <c r="N24" s="20" t="n"/>
      <c r="O24" s="20" t="n"/>
      <c r="P24" s="20" t="n"/>
      <c r="Q24" s="20" t="n"/>
      <c r="R24" s="18">
        <f>IF('簡易入力モード'!E24&lt;&gt;"",'簡易入力モード'!E24,"")</f>
        <v/>
      </c>
      <c r="S24" s="21" t="n"/>
      <c r="T24" s="19" t="n"/>
      <c r="U24" s="22">
        <f>IFERROR(C24*(D24+E24),"")</f>
        <v/>
      </c>
      <c r="V24" s="22">
        <f>ROUND(100*(0.2*MIN(1,IFERROR(C24/20,0))+0.15*MIN(1,IFERROR(E24/30,0))+0.2*IF(TRIM(G24)="高",1,IF(TRIM(G24)="中",0.5,0))+0.15*IF(TRIM(H24)="高",1,IF(TRIM(H24)="中",0.5,0))+0.1*MIN(1,IFERROR(F24/20,0))+0.15*IF(TRIM(I24)="高",1,IF(TRIM(I24)="中",0.5,0))+0.15*(1-IF(TRIM(J24)="高",1,IF(TRIM(J24)="中",0.5,0)))),0)</f>
        <v/>
      </c>
      <c r="W24" s="22">
        <f>IF(G24="高",IF(H24&lt;&gt;"低","GAS",IF(I24="高","NotebookLM","Gem")),IF(I24="高","NotebookLM","Gem"))</f>
        <v/>
      </c>
      <c r="X24" s="22">
        <f>IF(W24="Gem",0.4,IF(W24="NotebookLM",0.5,IF(W24="GAS",0.7,IF(W24="Microsoft Copilot",0.4,IF(W24="Microsoft 365 AI",0.4,IF(W24="Power Automate",0.7,IF(W24="Power Apps",0.6,IF(W24="ChatGPT",0.5,IF(W24="Claude",0.5,IF(W24="Gemini",0.5,IF(W24="Dify",0.6,IF(W24="n8n",0.7,IF(W24="Make",0.7,IF(W24="Zapier",0.7,IF(W24="その他",0.5,0.5)))))))))))))))</f>
        <v/>
      </c>
      <c r="Y24" s="22">
        <f>IFERROR(U24*(1-X24),"")</f>
        <v/>
      </c>
      <c r="Z24" s="22">
        <f>IFERROR(U24-Y24,"")</f>
        <v/>
      </c>
      <c r="AA24" s="22">
        <f>IF(AND(P24&gt;0,Q24&gt;=0),P24-Q24,"")</f>
        <v/>
      </c>
      <c r="AB24" s="22">
        <f>IF(P24&gt;0,(P24-Q24)/P24,"")</f>
        <v/>
      </c>
    </row>
    <row r="25" hidden="1" ht="15.75" customHeight="1" s="44">
      <c r="A25" s="18">
        <f>IF('簡易入力モード'!A25&lt;&gt;"",'簡易入力モード'!A25,"")</f>
        <v/>
      </c>
      <c r="B25" s="18" t="n"/>
      <c r="C25" s="19">
        <f>IF('簡易入力モード'!B25&lt;&gt;"",'簡易入力モード'!B25,"")</f>
        <v/>
      </c>
      <c r="D25" s="19">
        <f>IF('簡易入力モード'!C25&lt;&gt;"",'簡易入力モード'!C25,"")</f>
        <v/>
      </c>
      <c r="E25" s="19" t="n"/>
      <c r="F25" s="19" t="n"/>
      <c r="G25" s="19" t="n"/>
      <c r="H25" s="19" t="n"/>
      <c r="I25" s="19" t="n"/>
      <c r="J25" s="19" t="n"/>
      <c r="K25" s="19" t="n"/>
      <c r="L25" s="20" t="n"/>
      <c r="M25" s="20" t="n"/>
      <c r="N25" s="20" t="n"/>
      <c r="O25" s="20" t="n"/>
      <c r="P25" s="20" t="n"/>
      <c r="Q25" s="20" t="n"/>
      <c r="R25" s="18">
        <f>IF('簡易入力モード'!E25&lt;&gt;"",'簡易入力モード'!E25,"")</f>
        <v/>
      </c>
      <c r="S25" s="21" t="n"/>
      <c r="T25" s="19" t="n"/>
      <c r="U25" s="22">
        <f>IFERROR(C25*(D25+E25),"")</f>
        <v/>
      </c>
      <c r="V25" s="22">
        <f>ROUND(100*(0.2*MIN(1,IFERROR(C25/20,0))+0.15*MIN(1,IFERROR(E25/30,0))+0.2*IF(TRIM(G25)="高",1,IF(TRIM(G25)="中",0.5,0))+0.15*IF(TRIM(H25)="高",1,IF(TRIM(H25)="中",0.5,0))+0.1*MIN(1,IFERROR(F25/20,0))+0.15*IF(TRIM(I25)="高",1,IF(TRIM(I25)="中",0.5,0))+0.15*(1-IF(TRIM(J25)="高",1,IF(TRIM(J25)="中",0.5,0)))),0)</f>
        <v/>
      </c>
      <c r="W25" s="22">
        <f>IF(G25="高",IF(H25&lt;&gt;"低","GAS",IF(I25="高","NotebookLM","Gem")),IF(I25="高","NotebookLM","Gem"))</f>
        <v/>
      </c>
      <c r="X25" s="22">
        <f>IF(W25="Gem",0.4,IF(W25="NotebookLM",0.5,IF(W25="GAS",0.7,IF(W25="Microsoft Copilot",0.4,IF(W25="Microsoft 365 AI",0.4,IF(W25="Power Automate",0.7,IF(W25="Power Apps",0.6,IF(W25="ChatGPT",0.5,IF(W25="Claude",0.5,IF(W25="Gemini",0.5,IF(W25="Dify",0.6,IF(W25="n8n",0.7,IF(W25="Make",0.7,IF(W25="Zapier",0.7,IF(W25="その他",0.5,0.5)))))))))))))))</f>
        <v/>
      </c>
      <c r="Y25" s="22">
        <f>IFERROR(U25*(1-X25),"")</f>
        <v/>
      </c>
      <c r="Z25" s="22">
        <f>IFERROR(U25-Y25,"")</f>
        <v/>
      </c>
      <c r="AA25" s="22">
        <f>IF(AND(P25&gt;0,Q25&gt;=0),P25-Q25,"")</f>
        <v/>
      </c>
      <c r="AB25" s="22">
        <f>IF(P25&gt;0,(P25-Q25)/P25,"")</f>
        <v/>
      </c>
    </row>
    <row r="26" hidden="1" ht="15.75" customHeight="1" s="44">
      <c r="A26" s="18">
        <f>IF('簡易入力モード'!A26&lt;&gt;"",'簡易入力モード'!A26,"")</f>
        <v/>
      </c>
      <c r="B26" s="18" t="n"/>
      <c r="C26" s="19">
        <f>IF('簡易入力モード'!B26&lt;&gt;"",'簡易入力モード'!B26,"")</f>
        <v/>
      </c>
      <c r="D26" s="19">
        <f>IF('簡易入力モード'!C26&lt;&gt;"",'簡易入力モード'!C26,"")</f>
        <v/>
      </c>
      <c r="E26" s="19" t="n"/>
      <c r="F26" s="19" t="n"/>
      <c r="G26" s="19" t="n"/>
      <c r="H26" s="19" t="n"/>
      <c r="I26" s="19" t="n"/>
      <c r="J26" s="19" t="n"/>
      <c r="K26" s="19" t="n"/>
      <c r="L26" s="20" t="n"/>
      <c r="M26" s="20" t="n"/>
      <c r="N26" s="20" t="n"/>
      <c r="O26" s="20" t="n"/>
      <c r="P26" s="20" t="n"/>
      <c r="Q26" s="20" t="n"/>
      <c r="R26" s="18">
        <f>IF('簡易入力モード'!E26&lt;&gt;"",'簡易入力モード'!E26,"")</f>
        <v/>
      </c>
      <c r="S26" s="21" t="n"/>
      <c r="T26" s="19" t="n"/>
      <c r="U26" s="22">
        <f>IFERROR(C26*(D26+E26),"")</f>
        <v/>
      </c>
      <c r="V26" s="22">
        <f>ROUND(100*(0.2*MIN(1,IFERROR(C26/20,0))+0.15*MIN(1,IFERROR(E26/30,0))+0.2*IF(TRIM(G26)="高",1,IF(TRIM(G26)="中",0.5,0))+0.15*IF(TRIM(H26)="高",1,IF(TRIM(H26)="中",0.5,0))+0.1*MIN(1,IFERROR(F26/20,0))+0.15*IF(TRIM(I26)="高",1,IF(TRIM(I26)="中",0.5,0))+0.15*(1-IF(TRIM(J26)="高",1,IF(TRIM(J26)="中",0.5,0)))),0)</f>
        <v/>
      </c>
      <c r="W26" s="22">
        <f>IF(G26="高",IF(H26&lt;&gt;"低","GAS",IF(I26="高","NotebookLM","Gem")),IF(I26="高","NotebookLM","Gem"))</f>
        <v/>
      </c>
      <c r="X26" s="22">
        <f>IF(W26="Gem",0.4,IF(W26="NotebookLM",0.5,IF(W26="GAS",0.7,IF(W26="Microsoft Copilot",0.4,IF(W26="Microsoft 365 AI",0.4,IF(W26="Power Automate",0.7,IF(W26="Power Apps",0.6,IF(W26="ChatGPT",0.5,IF(W26="Claude",0.5,IF(W26="Gemini",0.5,IF(W26="Dify",0.6,IF(W26="n8n",0.7,IF(W26="Make",0.7,IF(W26="Zapier",0.7,IF(W26="その他",0.5,0.5)))))))))))))))</f>
        <v/>
      </c>
      <c r="Y26" s="22">
        <f>IFERROR(U26*(1-X26),"")</f>
        <v/>
      </c>
      <c r="Z26" s="22">
        <f>IFERROR(U26-Y26,"")</f>
        <v/>
      </c>
      <c r="AA26" s="22">
        <f>IF(AND(P26&gt;0,Q26&gt;=0),P26-Q26,"")</f>
        <v/>
      </c>
      <c r="AB26" s="22">
        <f>IF(P26&gt;0,(P26-Q26)/P26,"")</f>
        <v/>
      </c>
    </row>
    <row r="27" hidden="1" ht="15.75" customHeight="1" s="44">
      <c r="A27" s="18">
        <f>IF('簡易入力モード'!A27&lt;&gt;"",'簡易入力モード'!A27,"")</f>
        <v/>
      </c>
      <c r="B27" s="18" t="n"/>
      <c r="C27" s="19">
        <f>IF('簡易入力モード'!B27&lt;&gt;"",'簡易入力モード'!B27,"")</f>
        <v/>
      </c>
      <c r="D27" s="19">
        <f>IF('簡易入力モード'!C27&lt;&gt;"",'簡易入力モード'!C27,"")</f>
        <v/>
      </c>
      <c r="E27" s="19" t="n"/>
      <c r="F27" s="19" t="n"/>
      <c r="G27" s="19" t="n"/>
      <c r="H27" s="19" t="n"/>
      <c r="I27" s="19" t="n"/>
      <c r="J27" s="19" t="n"/>
      <c r="K27" s="19" t="n"/>
      <c r="L27" s="20" t="n"/>
      <c r="M27" s="20" t="n"/>
      <c r="N27" s="20" t="n"/>
      <c r="O27" s="20" t="n"/>
      <c r="P27" s="20" t="n"/>
      <c r="Q27" s="20" t="n"/>
      <c r="R27" s="18">
        <f>IF('簡易入力モード'!E27&lt;&gt;"",'簡易入力モード'!E27,"")</f>
        <v/>
      </c>
      <c r="S27" s="21" t="n"/>
      <c r="T27" s="19" t="n"/>
      <c r="U27" s="22">
        <f>IFERROR(C27*(D27+E27),"")</f>
        <v/>
      </c>
      <c r="V27" s="22">
        <f>ROUND(100*(0.2*MIN(1,IFERROR(C27/20,0))+0.15*MIN(1,IFERROR(E27/30,0))+0.2*IF(TRIM(G27)="高",1,IF(TRIM(G27)="中",0.5,0))+0.15*IF(TRIM(H27)="高",1,IF(TRIM(H27)="中",0.5,0))+0.1*MIN(1,IFERROR(F27/20,0))+0.15*IF(TRIM(I27)="高",1,IF(TRIM(I27)="中",0.5,0))+0.15*(1-IF(TRIM(J27)="高",1,IF(TRIM(J27)="中",0.5,0)))),0)</f>
        <v/>
      </c>
      <c r="W27" s="22">
        <f>IF(G27="高",IF(H27&lt;&gt;"低","GAS",IF(I27="高","NotebookLM","Gem")),IF(I27="高","NotebookLM","Gem"))</f>
        <v/>
      </c>
      <c r="X27" s="22">
        <f>IF(W27="Gem",0.4,IF(W27="NotebookLM",0.5,IF(W27="GAS",0.7,IF(W27="Microsoft Copilot",0.4,IF(W27="Microsoft 365 AI",0.4,IF(W27="Power Automate",0.7,IF(W27="Power Apps",0.6,IF(W27="ChatGPT",0.5,IF(W27="Claude",0.5,IF(W27="Gemini",0.5,IF(W27="Dify",0.6,IF(W27="n8n",0.7,IF(W27="Make",0.7,IF(W27="Zapier",0.7,IF(W27="その他",0.5,0.5)))))))))))))))</f>
        <v/>
      </c>
      <c r="Y27" s="22">
        <f>IFERROR(U27*(1-X27),"")</f>
        <v/>
      </c>
      <c r="Z27" s="22">
        <f>IFERROR(U27-Y27,"")</f>
        <v/>
      </c>
      <c r="AA27" s="22">
        <f>IF(AND(P27&gt;0,Q27&gt;=0),P27-Q27,"")</f>
        <v/>
      </c>
      <c r="AB27" s="22">
        <f>IF(P27&gt;0,(P27-Q27)/P27,"")</f>
        <v/>
      </c>
    </row>
    <row r="28" hidden="1" ht="15.75" customHeight="1" s="44">
      <c r="A28" s="18">
        <f>IF('簡易入力モード'!A28&lt;&gt;"",'簡易入力モード'!A28,"")</f>
        <v/>
      </c>
      <c r="B28" s="18" t="n"/>
      <c r="C28" s="19">
        <f>IF('簡易入力モード'!B28&lt;&gt;"",'簡易入力モード'!B28,"")</f>
        <v/>
      </c>
      <c r="D28" s="19">
        <f>IF('簡易入力モード'!C28&lt;&gt;"",'簡易入力モード'!C28,"")</f>
        <v/>
      </c>
      <c r="E28" s="19" t="n"/>
      <c r="F28" s="19" t="n"/>
      <c r="G28" s="19" t="n"/>
      <c r="H28" s="19" t="n"/>
      <c r="I28" s="19" t="n"/>
      <c r="J28" s="19" t="n"/>
      <c r="K28" s="19" t="n"/>
      <c r="L28" s="20" t="n"/>
      <c r="M28" s="20" t="n"/>
      <c r="N28" s="20" t="n"/>
      <c r="O28" s="20" t="n"/>
      <c r="P28" s="20" t="n"/>
      <c r="Q28" s="20" t="n"/>
      <c r="R28" s="18">
        <f>IF('簡易入力モード'!E28&lt;&gt;"",'簡易入力モード'!E28,"")</f>
        <v/>
      </c>
      <c r="S28" s="21" t="n"/>
      <c r="T28" s="19" t="n"/>
      <c r="U28" s="22">
        <f>IFERROR(C28*(D28+E28),"")</f>
        <v/>
      </c>
      <c r="V28" s="22">
        <f>ROUND(100*(0.2*MIN(1,IFERROR(C28/20,0))+0.15*MIN(1,IFERROR(E28/30,0))+0.2*IF(TRIM(G28)="高",1,IF(TRIM(G28)="中",0.5,0))+0.15*IF(TRIM(H28)="高",1,IF(TRIM(H28)="中",0.5,0))+0.1*MIN(1,IFERROR(F28/20,0))+0.15*IF(TRIM(I28)="高",1,IF(TRIM(I28)="中",0.5,0))+0.15*(1-IF(TRIM(J28)="高",1,IF(TRIM(J28)="中",0.5,0)))),0)</f>
        <v/>
      </c>
      <c r="W28" s="22">
        <f>IF(G28="高",IF(H28&lt;&gt;"低","GAS",IF(I28="高","NotebookLM","Gem")),IF(I28="高","NotebookLM","Gem"))</f>
        <v/>
      </c>
      <c r="X28" s="22">
        <f>IF(W28="Gem",0.4,IF(W28="NotebookLM",0.5,IF(W28="GAS",0.7,IF(W28="Microsoft Copilot",0.4,IF(W28="Microsoft 365 AI",0.4,IF(W28="Power Automate",0.7,IF(W28="Power Apps",0.6,IF(W28="ChatGPT",0.5,IF(W28="Claude",0.5,IF(W28="Gemini",0.5,IF(W28="Dify",0.6,IF(W28="n8n",0.7,IF(W28="Make",0.7,IF(W28="Zapier",0.7,IF(W28="その他",0.5,0.5)))))))))))))))</f>
        <v/>
      </c>
      <c r="Y28" s="22">
        <f>IFERROR(U28*(1-X28),"")</f>
        <v/>
      </c>
      <c r="Z28" s="22">
        <f>IFERROR(U28-Y28,"")</f>
        <v/>
      </c>
      <c r="AA28" s="22">
        <f>IF(AND(P28&gt;0,Q28&gt;=0),P28-Q28,"")</f>
        <v/>
      </c>
      <c r="AB28" s="22">
        <f>IF(P28&gt;0,(P28-Q28)/P28,"")</f>
        <v/>
      </c>
    </row>
    <row r="29" hidden="1" ht="15.75" customHeight="1" s="44">
      <c r="A29" s="18">
        <f>IF('簡易入力モード'!A29&lt;&gt;"",'簡易入力モード'!A29,"")</f>
        <v/>
      </c>
      <c r="B29" s="18" t="n"/>
      <c r="C29" s="19">
        <f>IF('簡易入力モード'!B29&lt;&gt;"",'簡易入力モード'!B29,"")</f>
        <v/>
      </c>
      <c r="D29" s="19">
        <f>IF('簡易入力モード'!C29&lt;&gt;"",'簡易入力モード'!C29,"")</f>
        <v/>
      </c>
      <c r="E29" s="19" t="n"/>
      <c r="F29" s="19" t="n"/>
      <c r="G29" s="19" t="n"/>
      <c r="H29" s="19" t="n"/>
      <c r="I29" s="19" t="n"/>
      <c r="J29" s="19" t="n"/>
      <c r="K29" s="19" t="n"/>
      <c r="L29" s="20" t="n"/>
      <c r="M29" s="20" t="n"/>
      <c r="N29" s="20" t="n"/>
      <c r="O29" s="20" t="n"/>
      <c r="P29" s="20" t="n"/>
      <c r="Q29" s="20" t="n"/>
      <c r="R29" s="18">
        <f>IF('簡易入力モード'!E29&lt;&gt;"",'簡易入力モード'!E29,"")</f>
        <v/>
      </c>
      <c r="S29" s="21" t="n"/>
      <c r="T29" s="19" t="n"/>
      <c r="U29" s="22">
        <f>IFERROR(C29*(D29+E29),"")</f>
        <v/>
      </c>
      <c r="V29" s="22">
        <f>ROUND(100*(0.2*MIN(1,IFERROR(C29/20,0))+0.15*MIN(1,IFERROR(E29/30,0))+0.2*IF(TRIM(G29)="高",1,IF(TRIM(G29)="中",0.5,0))+0.15*IF(TRIM(H29)="高",1,IF(TRIM(H29)="中",0.5,0))+0.1*MIN(1,IFERROR(F29/20,0))+0.15*IF(TRIM(I29)="高",1,IF(TRIM(I29)="中",0.5,0))+0.15*(1-IF(TRIM(J29)="高",1,IF(TRIM(J29)="中",0.5,0)))),0)</f>
        <v/>
      </c>
      <c r="W29" s="22">
        <f>IF(G29="高",IF(H29&lt;&gt;"低","GAS",IF(I29="高","NotebookLM","Gem")),IF(I29="高","NotebookLM","Gem"))</f>
        <v/>
      </c>
      <c r="X29" s="22">
        <f>IF(W29="Gem",0.4,IF(W29="NotebookLM",0.5,IF(W29="GAS",0.7,IF(W29="Microsoft Copilot",0.4,IF(W29="Microsoft 365 AI",0.4,IF(W29="Power Automate",0.7,IF(W29="Power Apps",0.6,IF(W29="ChatGPT",0.5,IF(W29="Claude",0.5,IF(W29="Gemini",0.5,IF(W29="Dify",0.6,IF(W29="n8n",0.7,IF(W29="Make",0.7,IF(W29="Zapier",0.7,IF(W29="その他",0.5,0.5)))))))))))))))</f>
        <v/>
      </c>
      <c r="Y29" s="22">
        <f>IFERROR(U29*(1-X29),"")</f>
        <v/>
      </c>
      <c r="Z29" s="22">
        <f>IFERROR(U29-Y29,"")</f>
        <v/>
      </c>
      <c r="AA29" s="22">
        <f>IF(AND(P29&gt;0,Q29&gt;=0),P29-Q29,"")</f>
        <v/>
      </c>
      <c r="AB29" s="22">
        <f>IF(P29&gt;0,(P29-Q29)/P29,"")</f>
        <v/>
      </c>
    </row>
    <row r="30" hidden="1" ht="15.75" customHeight="1" s="44">
      <c r="A30" s="18">
        <f>IF('簡易入力モード'!A30&lt;&gt;"",'簡易入力モード'!A30,"")</f>
        <v/>
      </c>
      <c r="B30" s="18" t="n"/>
      <c r="C30" s="19">
        <f>IF('簡易入力モード'!B30&lt;&gt;"",'簡易入力モード'!B30,"")</f>
        <v/>
      </c>
      <c r="D30" s="19">
        <f>IF('簡易入力モード'!C30&lt;&gt;"",'簡易入力モード'!C30,"")</f>
        <v/>
      </c>
      <c r="E30" s="19" t="n"/>
      <c r="F30" s="19" t="n"/>
      <c r="G30" s="19" t="n"/>
      <c r="H30" s="19" t="n"/>
      <c r="I30" s="19" t="n"/>
      <c r="J30" s="19" t="n"/>
      <c r="K30" s="19" t="n"/>
      <c r="L30" s="20" t="n"/>
      <c r="M30" s="20" t="n"/>
      <c r="N30" s="20" t="n"/>
      <c r="O30" s="20" t="n"/>
      <c r="P30" s="20" t="n"/>
      <c r="Q30" s="20" t="n"/>
      <c r="R30" s="18">
        <f>IF('簡易入力モード'!E30&lt;&gt;"",'簡易入力モード'!E30,"")</f>
        <v/>
      </c>
      <c r="S30" s="21" t="n"/>
      <c r="T30" s="19" t="n"/>
      <c r="U30" s="22">
        <f>IFERROR(C30*(D30+E30),"")</f>
        <v/>
      </c>
      <c r="V30" s="22">
        <f>ROUND(100*(0.2*MIN(1,IFERROR(C30/20,0))+0.15*MIN(1,IFERROR(E30/30,0))+0.2*IF(TRIM(G30)="高",1,IF(TRIM(G30)="中",0.5,0))+0.15*IF(TRIM(H30)="高",1,IF(TRIM(H30)="中",0.5,0))+0.1*MIN(1,IFERROR(F30/20,0))+0.15*IF(TRIM(I30)="高",1,IF(TRIM(I30)="中",0.5,0))+0.15*(1-IF(TRIM(J30)="高",1,IF(TRIM(J30)="中",0.5,0)))),0)</f>
        <v/>
      </c>
      <c r="W30" s="22">
        <f>IF(G30="高",IF(H30&lt;&gt;"低","GAS",IF(I30="高","NotebookLM","Gem")),IF(I30="高","NotebookLM","Gem"))</f>
        <v/>
      </c>
      <c r="X30" s="22">
        <f>IF(W30="Gem",0.4,IF(W30="NotebookLM",0.5,IF(W30="GAS",0.7,IF(W30="Microsoft Copilot",0.4,IF(W30="Microsoft 365 AI",0.4,IF(W30="Power Automate",0.7,IF(W30="Power Apps",0.6,IF(W30="ChatGPT",0.5,IF(W30="Claude",0.5,IF(W30="Gemini",0.5,IF(W30="Dify",0.6,IF(W30="n8n",0.7,IF(W30="Make",0.7,IF(W30="Zapier",0.7,IF(W30="その他",0.5,0.5)))))))))))))))</f>
        <v/>
      </c>
      <c r="Y30" s="22">
        <f>IFERROR(U30*(1-X30),"")</f>
        <v/>
      </c>
      <c r="Z30" s="22">
        <f>IFERROR(U30-Y30,"")</f>
        <v/>
      </c>
      <c r="AA30" s="22">
        <f>IF(AND(P30&gt;0,Q30&gt;=0),P30-Q30,"")</f>
        <v/>
      </c>
      <c r="AB30" s="22">
        <f>IF(P30&gt;0,(P30-Q30)/P30,"")</f>
        <v/>
      </c>
    </row>
    <row r="31" hidden="1" ht="15.75" customHeight="1" s="44">
      <c r="A31" s="18">
        <f>IF('簡易入力モード'!A31&lt;&gt;"",'簡易入力モード'!A31,"")</f>
        <v/>
      </c>
      <c r="B31" s="18" t="n"/>
      <c r="C31" s="19">
        <f>IF('簡易入力モード'!B31&lt;&gt;"",'簡易入力モード'!B31,"")</f>
        <v/>
      </c>
      <c r="D31" s="19">
        <f>IF('簡易入力モード'!C31&lt;&gt;"",'簡易入力モード'!C31,"")</f>
        <v/>
      </c>
      <c r="E31" s="19" t="n"/>
      <c r="F31" s="19" t="n"/>
      <c r="G31" s="19" t="n"/>
      <c r="H31" s="19" t="n"/>
      <c r="I31" s="19" t="n"/>
      <c r="J31" s="19" t="n"/>
      <c r="K31" s="19" t="n"/>
      <c r="L31" s="20" t="n"/>
      <c r="M31" s="20" t="n"/>
      <c r="N31" s="20" t="n"/>
      <c r="O31" s="20" t="n"/>
      <c r="P31" s="20" t="n"/>
      <c r="Q31" s="20" t="n"/>
      <c r="R31" s="18">
        <f>IF('簡易入力モード'!E31&lt;&gt;"",'簡易入力モード'!E31,"")</f>
        <v/>
      </c>
      <c r="S31" s="21" t="n"/>
      <c r="T31" s="19" t="n"/>
      <c r="U31" s="22">
        <f>IFERROR(C31*(D31+E31),"")</f>
        <v/>
      </c>
      <c r="V31" s="22">
        <f>ROUND(100*(0.2*MIN(1,IFERROR(C31/20,0))+0.15*MIN(1,IFERROR(E31/30,0))+0.2*IF(TRIM(G31)="高",1,IF(TRIM(G31)="中",0.5,0))+0.15*IF(TRIM(H31)="高",1,IF(TRIM(H31)="中",0.5,0))+0.1*MIN(1,IFERROR(F31/20,0))+0.15*IF(TRIM(I31)="高",1,IF(TRIM(I31)="中",0.5,0))+0.15*(1-IF(TRIM(J31)="高",1,IF(TRIM(J31)="中",0.5,0)))),0)</f>
        <v/>
      </c>
      <c r="W31" s="22">
        <f>IF(G31="高",IF(H31&lt;&gt;"低","GAS",IF(I31="高","NotebookLM","Gem")),IF(I31="高","NotebookLM","Gem"))</f>
        <v/>
      </c>
      <c r="X31" s="22">
        <f>IF(W31="Gem",0.4,IF(W31="NotebookLM",0.5,IF(W31="GAS",0.7,IF(W31="Microsoft Copilot",0.4,IF(W31="Microsoft 365 AI",0.4,IF(W31="Power Automate",0.7,IF(W31="Power Apps",0.6,IF(W31="ChatGPT",0.5,IF(W31="Claude",0.5,IF(W31="Gemini",0.5,IF(W31="Dify",0.6,IF(W31="n8n",0.7,IF(W31="Make",0.7,IF(W31="Zapier",0.7,IF(W31="その他",0.5,0.5)))))))))))))))</f>
        <v/>
      </c>
      <c r="Y31" s="22">
        <f>IFERROR(U31*(1-X31),"")</f>
        <v/>
      </c>
      <c r="Z31" s="22">
        <f>IFERROR(U31-Y31,"")</f>
        <v/>
      </c>
      <c r="AA31" s="22">
        <f>IF(AND(P31&gt;0,Q31&gt;=0),P31-Q31,"")</f>
        <v/>
      </c>
      <c r="AB31" s="22">
        <f>IF(P31&gt;0,(P31-Q31)/P31,"")</f>
        <v/>
      </c>
    </row>
    <row r="32" hidden="1" ht="15.75" customHeight="1" s="44">
      <c r="A32" s="18">
        <f>IF('簡易入力モード'!A32&lt;&gt;"",'簡易入力モード'!A32,"")</f>
        <v/>
      </c>
      <c r="B32" s="18" t="n"/>
      <c r="C32" s="19">
        <f>IF('簡易入力モード'!B32&lt;&gt;"",'簡易入力モード'!B32,"")</f>
        <v/>
      </c>
      <c r="D32" s="19">
        <f>IF('簡易入力モード'!C32&lt;&gt;"",'簡易入力モード'!C32,"")</f>
        <v/>
      </c>
      <c r="E32" s="19" t="n"/>
      <c r="F32" s="19" t="n"/>
      <c r="G32" s="19" t="n"/>
      <c r="H32" s="19" t="n"/>
      <c r="I32" s="19" t="n"/>
      <c r="J32" s="19" t="n"/>
      <c r="K32" s="19" t="n"/>
      <c r="L32" s="20" t="n"/>
      <c r="M32" s="20" t="n"/>
      <c r="N32" s="20" t="n"/>
      <c r="O32" s="20" t="n"/>
      <c r="P32" s="20" t="n"/>
      <c r="Q32" s="20" t="n"/>
      <c r="R32" s="18">
        <f>IF('簡易入力モード'!E32&lt;&gt;"",'簡易入力モード'!E32,"")</f>
        <v/>
      </c>
      <c r="S32" s="21" t="n"/>
      <c r="T32" s="19" t="n"/>
      <c r="U32" s="22">
        <f>IFERROR(C32*(D32+E32),"")</f>
        <v/>
      </c>
      <c r="V32" s="22">
        <f>ROUND(100*(0.2*MIN(1,IFERROR(C32/20,0))+0.15*MIN(1,IFERROR(E32/30,0))+0.2*IF(TRIM(G32)="高",1,IF(TRIM(G32)="中",0.5,0))+0.15*IF(TRIM(H32)="高",1,IF(TRIM(H32)="中",0.5,0))+0.1*MIN(1,IFERROR(F32/20,0))+0.15*IF(TRIM(I32)="高",1,IF(TRIM(I32)="中",0.5,0))+0.15*(1-IF(TRIM(J32)="高",1,IF(TRIM(J32)="中",0.5,0)))),0)</f>
        <v/>
      </c>
      <c r="W32" s="22">
        <f>IF(G32="高",IF(H32&lt;&gt;"低","GAS",IF(I32="高","NotebookLM","Gem")),IF(I32="高","NotebookLM","Gem"))</f>
        <v/>
      </c>
      <c r="X32" s="22">
        <f>IF(W32="Gem",0.4,IF(W32="NotebookLM",0.5,IF(W32="GAS",0.7,IF(W32="Microsoft Copilot",0.4,IF(W32="Microsoft 365 AI",0.4,IF(W32="Power Automate",0.7,IF(W32="Power Apps",0.6,IF(W32="ChatGPT",0.5,IF(W32="Claude",0.5,IF(W32="Gemini",0.5,IF(W32="Dify",0.6,IF(W32="n8n",0.7,IF(W32="Make",0.7,IF(W32="Zapier",0.7,IF(W32="その他",0.5,0.5)))))))))))))))</f>
        <v/>
      </c>
      <c r="Y32" s="22">
        <f>IFERROR(U32*(1-X32),"")</f>
        <v/>
      </c>
      <c r="Z32" s="22">
        <f>IFERROR(U32-Y32,"")</f>
        <v/>
      </c>
      <c r="AA32" s="22">
        <f>IF(AND(P32&gt;0,Q32&gt;=0),P32-Q32,"")</f>
        <v/>
      </c>
      <c r="AB32" s="22">
        <f>IF(P32&gt;0,(P32-Q32)/P32,"")</f>
        <v/>
      </c>
    </row>
    <row r="33" hidden="1" ht="15.75" customHeight="1" s="44">
      <c r="A33" s="18">
        <f>IF('簡易入力モード'!A33&lt;&gt;"",'簡易入力モード'!A33,"")</f>
        <v/>
      </c>
      <c r="B33" s="18" t="n"/>
      <c r="C33" s="19">
        <f>IF('簡易入力モード'!B33&lt;&gt;"",'簡易入力モード'!B33,"")</f>
        <v/>
      </c>
      <c r="D33" s="19">
        <f>IF('簡易入力モード'!C33&lt;&gt;"",'簡易入力モード'!C33,"")</f>
        <v/>
      </c>
      <c r="E33" s="19" t="n"/>
      <c r="F33" s="19" t="n"/>
      <c r="G33" s="19" t="n"/>
      <c r="H33" s="19" t="n"/>
      <c r="I33" s="19" t="n"/>
      <c r="J33" s="19" t="n"/>
      <c r="K33" s="19" t="n"/>
      <c r="L33" s="20" t="n"/>
      <c r="M33" s="20" t="n"/>
      <c r="N33" s="20" t="n"/>
      <c r="O33" s="20" t="n"/>
      <c r="P33" s="20" t="n"/>
      <c r="Q33" s="20" t="n"/>
      <c r="R33" s="18">
        <f>IF('簡易入力モード'!E33&lt;&gt;"",'簡易入力モード'!E33,"")</f>
        <v/>
      </c>
      <c r="S33" s="21" t="n"/>
      <c r="T33" s="19" t="n"/>
      <c r="U33" s="22">
        <f>IFERROR(C33*(D33+E33),"")</f>
        <v/>
      </c>
      <c r="V33" s="22">
        <f>ROUND(100*(0.2*MIN(1,IFERROR(C33/20,0))+0.15*MIN(1,IFERROR(E33/30,0))+0.2*IF(TRIM(G33)="高",1,IF(TRIM(G33)="中",0.5,0))+0.15*IF(TRIM(H33)="高",1,IF(TRIM(H33)="中",0.5,0))+0.1*MIN(1,IFERROR(F33/20,0))+0.15*IF(TRIM(I33)="高",1,IF(TRIM(I33)="中",0.5,0))+0.15*(1-IF(TRIM(J33)="高",1,IF(TRIM(J33)="中",0.5,0)))),0)</f>
        <v/>
      </c>
      <c r="W33" s="22">
        <f>IF(G33="高",IF(H33&lt;&gt;"低","GAS",IF(I33="高","NotebookLM","Gem")),IF(I33="高","NotebookLM","Gem"))</f>
        <v/>
      </c>
      <c r="X33" s="22">
        <f>IF(W33="Gem",0.4,IF(W33="NotebookLM",0.5,IF(W33="GAS",0.7,IF(W33="Microsoft Copilot",0.4,IF(W33="Microsoft 365 AI",0.4,IF(W33="Power Automate",0.7,IF(W33="Power Apps",0.6,IF(W33="ChatGPT",0.5,IF(W33="Claude",0.5,IF(W33="Gemini",0.5,IF(W33="Dify",0.6,IF(W33="n8n",0.7,IF(W33="Make",0.7,IF(W33="Zapier",0.7,IF(W33="その他",0.5,0.5)))))))))))))))</f>
        <v/>
      </c>
      <c r="Y33" s="22">
        <f>IFERROR(U33*(1-X33),"")</f>
        <v/>
      </c>
      <c r="Z33" s="22">
        <f>IFERROR(U33-Y33,"")</f>
        <v/>
      </c>
      <c r="AA33" s="22">
        <f>IF(AND(P33&gt;0,Q33&gt;=0),P33-Q33,"")</f>
        <v/>
      </c>
      <c r="AB33" s="22">
        <f>IF(P33&gt;0,(P33-Q33)/P33,"")</f>
        <v/>
      </c>
    </row>
    <row r="34" hidden="1" ht="15.75" customHeight="1" s="44">
      <c r="A34" s="18">
        <f>IF('簡易入力モード'!A34&lt;&gt;"",'簡易入力モード'!A34,"")</f>
        <v/>
      </c>
      <c r="B34" s="18" t="n"/>
      <c r="C34" s="19">
        <f>IF('簡易入力モード'!B34&lt;&gt;"",'簡易入力モード'!B34,"")</f>
        <v/>
      </c>
      <c r="D34" s="19">
        <f>IF('簡易入力モード'!C34&lt;&gt;"",'簡易入力モード'!C34,"")</f>
        <v/>
      </c>
      <c r="E34" s="19" t="n"/>
      <c r="F34" s="19" t="n"/>
      <c r="G34" s="19" t="n"/>
      <c r="H34" s="19" t="n"/>
      <c r="I34" s="19" t="n"/>
      <c r="J34" s="19" t="n"/>
      <c r="K34" s="19" t="n"/>
      <c r="L34" s="20" t="n"/>
      <c r="M34" s="20" t="n"/>
      <c r="N34" s="20" t="n"/>
      <c r="O34" s="20" t="n"/>
      <c r="P34" s="20" t="n"/>
      <c r="Q34" s="20" t="n"/>
      <c r="R34" s="18">
        <f>IF('簡易入力モード'!E34&lt;&gt;"",'簡易入力モード'!E34,"")</f>
        <v/>
      </c>
      <c r="S34" s="21" t="n"/>
      <c r="T34" s="19" t="n"/>
      <c r="U34" s="22">
        <f>IFERROR(C34*(D34+E34),"")</f>
        <v/>
      </c>
      <c r="V34" s="22">
        <f>ROUND(100*(0.2*MIN(1,IFERROR(C34/20,0))+0.15*MIN(1,IFERROR(E34/30,0))+0.2*IF(TRIM(G34)="高",1,IF(TRIM(G34)="中",0.5,0))+0.15*IF(TRIM(H34)="高",1,IF(TRIM(H34)="中",0.5,0))+0.1*MIN(1,IFERROR(F34/20,0))+0.15*IF(TRIM(I34)="高",1,IF(TRIM(I34)="中",0.5,0))+0.15*(1-IF(TRIM(J34)="高",1,IF(TRIM(J34)="中",0.5,0)))),0)</f>
        <v/>
      </c>
      <c r="W34" s="22">
        <f>IF(G34="高",IF(H34&lt;&gt;"低","GAS",IF(I34="高","NotebookLM","Gem")),IF(I34="高","NotebookLM","Gem"))</f>
        <v/>
      </c>
      <c r="X34" s="22">
        <f>IF(W34="Gem",0.4,IF(W34="NotebookLM",0.5,IF(W34="GAS",0.7,IF(W34="Microsoft Copilot",0.4,IF(W34="Microsoft 365 AI",0.4,IF(W34="Power Automate",0.7,IF(W34="Power Apps",0.6,IF(W34="ChatGPT",0.5,IF(W34="Claude",0.5,IF(W34="Gemini",0.5,IF(W34="Dify",0.6,IF(W34="n8n",0.7,IF(W34="Make",0.7,IF(W34="Zapier",0.7,IF(W34="その他",0.5,0.5)))))))))))))))</f>
        <v/>
      </c>
      <c r="Y34" s="22">
        <f>IFERROR(U34*(1-X34),"")</f>
        <v/>
      </c>
      <c r="Z34" s="22">
        <f>IFERROR(U34-Y34,"")</f>
        <v/>
      </c>
      <c r="AA34" s="22">
        <f>IF(AND(P34&gt;0,Q34&gt;=0),P34-Q34,"")</f>
        <v/>
      </c>
      <c r="AB34" s="22">
        <f>IF(P34&gt;0,(P34-Q34)/P34,"")</f>
        <v/>
      </c>
    </row>
    <row r="35" hidden="1" ht="15.75" customHeight="1" s="44">
      <c r="A35" s="18">
        <f>IF('簡易入力モード'!A35&lt;&gt;"",'簡易入力モード'!A35,"")</f>
        <v/>
      </c>
      <c r="B35" s="18" t="n"/>
      <c r="C35" s="19">
        <f>IF('簡易入力モード'!B35&lt;&gt;"",'簡易入力モード'!B35,"")</f>
        <v/>
      </c>
      <c r="D35" s="19">
        <f>IF('簡易入力モード'!C35&lt;&gt;"",'簡易入力モード'!C35,"")</f>
        <v/>
      </c>
      <c r="E35" s="19" t="n"/>
      <c r="F35" s="19" t="n"/>
      <c r="G35" s="19" t="n"/>
      <c r="H35" s="19" t="n"/>
      <c r="I35" s="19" t="n"/>
      <c r="J35" s="19" t="n"/>
      <c r="K35" s="19" t="n"/>
      <c r="L35" s="20" t="n"/>
      <c r="M35" s="20" t="n"/>
      <c r="N35" s="20" t="n"/>
      <c r="O35" s="20" t="n"/>
      <c r="P35" s="20" t="n"/>
      <c r="Q35" s="20" t="n"/>
      <c r="R35" s="18">
        <f>IF('簡易入力モード'!E35&lt;&gt;"",'簡易入力モード'!E35,"")</f>
        <v/>
      </c>
      <c r="S35" s="21" t="n"/>
      <c r="T35" s="19" t="n"/>
      <c r="U35" s="22">
        <f>IFERROR(C35*(D35+E35),"")</f>
        <v/>
      </c>
      <c r="V35" s="22">
        <f>ROUND(100*(0.2*MIN(1,IFERROR(C35/20,0))+0.15*MIN(1,IFERROR(E35/30,0))+0.2*IF(TRIM(G35)="高",1,IF(TRIM(G35)="中",0.5,0))+0.15*IF(TRIM(H35)="高",1,IF(TRIM(H35)="中",0.5,0))+0.1*MIN(1,IFERROR(F35/20,0))+0.15*IF(TRIM(I35)="高",1,IF(TRIM(I35)="中",0.5,0))+0.15*(1-IF(TRIM(J35)="高",1,IF(TRIM(J35)="中",0.5,0)))),0)</f>
        <v/>
      </c>
      <c r="W35" s="22">
        <f>IF(G35="高",IF(H35&lt;&gt;"低","GAS",IF(I35="高","NotebookLM","Gem")),IF(I35="高","NotebookLM","Gem"))</f>
        <v/>
      </c>
      <c r="X35" s="22">
        <f>IF(W35="Gem",0.4,IF(W35="NotebookLM",0.5,IF(W35="GAS",0.7,IF(W35="Microsoft Copilot",0.4,IF(W35="Microsoft 365 AI",0.4,IF(W35="Power Automate",0.7,IF(W35="Power Apps",0.6,IF(W35="ChatGPT",0.5,IF(W35="Claude",0.5,IF(W35="Gemini",0.5,IF(W35="Dify",0.6,IF(W35="n8n",0.7,IF(W35="Make",0.7,IF(W35="Zapier",0.7,IF(W35="その他",0.5,0.5)))))))))))))))</f>
        <v/>
      </c>
      <c r="Y35" s="22">
        <f>IFERROR(U35*(1-X35),"")</f>
        <v/>
      </c>
      <c r="Z35" s="22">
        <f>IFERROR(U35-Y35,"")</f>
        <v/>
      </c>
      <c r="AA35" s="22">
        <f>IF(AND(P35&gt;0,Q35&gt;=0),P35-Q35,"")</f>
        <v/>
      </c>
      <c r="AB35" s="22">
        <f>IF(P35&gt;0,(P35-Q35)/P35,"")</f>
        <v/>
      </c>
    </row>
    <row r="36" hidden="1" ht="15.75" customHeight="1" s="44">
      <c r="A36" s="18">
        <f>IF('簡易入力モード'!A36&lt;&gt;"",'簡易入力モード'!A36,"")</f>
        <v/>
      </c>
      <c r="B36" s="18" t="n"/>
      <c r="C36" s="19">
        <f>IF('簡易入力モード'!B36&lt;&gt;"",'簡易入力モード'!B36,"")</f>
        <v/>
      </c>
      <c r="D36" s="19">
        <f>IF('簡易入力モード'!C36&lt;&gt;"",'簡易入力モード'!C36,"")</f>
        <v/>
      </c>
      <c r="E36" s="19" t="n"/>
      <c r="F36" s="19" t="n"/>
      <c r="G36" s="19" t="n"/>
      <c r="H36" s="19" t="n"/>
      <c r="I36" s="19" t="n"/>
      <c r="J36" s="19" t="n"/>
      <c r="K36" s="19" t="n"/>
      <c r="L36" s="20" t="n"/>
      <c r="M36" s="20" t="n"/>
      <c r="N36" s="20" t="n"/>
      <c r="O36" s="20" t="n"/>
      <c r="P36" s="20" t="n"/>
      <c r="Q36" s="20" t="n"/>
      <c r="R36" s="18">
        <f>IF('簡易入力モード'!E36&lt;&gt;"",'簡易入力モード'!E36,"")</f>
        <v/>
      </c>
      <c r="S36" s="21" t="n"/>
      <c r="T36" s="19" t="n"/>
      <c r="U36" s="22">
        <f>IFERROR(C36*(D36+E36),"")</f>
        <v/>
      </c>
      <c r="V36" s="22">
        <f>ROUND(100*(0.2*MIN(1,IFERROR(C36/20,0))+0.15*MIN(1,IFERROR(E36/30,0))+0.2*IF(TRIM(G36)="高",1,IF(TRIM(G36)="中",0.5,0))+0.15*IF(TRIM(H36)="高",1,IF(TRIM(H36)="中",0.5,0))+0.1*MIN(1,IFERROR(F36/20,0))+0.15*IF(TRIM(I36)="高",1,IF(TRIM(I36)="中",0.5,0))+0.15*(1-IF(TRIM(J36)="高",1,IF(TRIM(J36)="中",0.5,0)))),0)</f>
        <v/>
      </c>
      <c r="W36" s="22">
        <f>IF(G36="高",IF(H36&lt;&gt;"低","GAS",IF(I36="高","NotebookLM","Gem")),IF(I36="高","NotebookLM","Gem"))</f>
        <v/>
      </c>
      <c r="X36" s="22">
        <f>IF(W36="Gem",0.4,IF(W36="NotebookLM",0.5,IF(W36="GAS",0.7,IF(W36="Microsoft Copilot",0.4,IF(W36="Microsoft 365 AI",0.4,IF(W36="Power Automate",0.7,IF(W36="Power Apps",0.6,IF(W36="ChatGPT",0.5,IF(W36="Claude",0.5,IF(W36="Gemini",0.5,IF(W36="Dify",0.6,IF(W36="n8n",0.7,IF(W36="Make",0.7,IF(W36="Zapier",0.7,IF(W36="その他",0.5,0.5)))))))))))))))</f>
        <v/>
      </c>
      <c r="Y36" s="22">
        <f>IFERROR(U36*(1-X36),"")</f>
        <v/>
      </c>
      <c r="Z36" s="22">
        <f>IFERROR(U36-Y36,"")</f>
        <v/>
      </c>
      <c r="AA36" s="22">
        <f>IF(AND(P36&gt;0,Q36&gt;=0),P36-Q36,"")</f>
        <v/>
      </c>
      <c r="AB36" s="22">
        <f>IF(P36&gt;0,(P36-Q36)/P36,"")</f>
        <v/>
      </c>
    </row>
    <row r="37" hidden="1" ht="15.75" customHeight="1" s="44">
      <c r="A37" s="18">
        <f>IF('簡易入力モード'!A37&lt;&gt;"",'簡易入力モード'!A37,"")</f>
        <v/>
      </c>
      <c r="B37" s="18" t="n"/>
      <c r="C37" s="19">
        <f>IF('簡易入力モード'!B37&lt;&gt;"",'簡易入力モード'!B37,"")</f>
        <v/>
      </c>
      <c r="D37" s="19">
        <f>IF('簡易入力モード'!C37&lt;&gt;"",'簡易入力モード'!C37,"")</f>
        <v/>
      </c>
      <c r="E37" s="19" t="n"/>
      <c r="F37" s="19" t="n"/>
      <c r="G37" s="19" t="n"/>
      <c r="H37" s="19" t="n"/>
      <c r="I37" s="19" t="n"/>
      <c r="J37" s="19" t="n"/>
      <c r="K37" s="19" t="n"/>
      <c r="L37" s="20" t="n"/>
      <c r="M37" s="20" t="n"/>
      <c r="N37" s="20" t="n"/>
      <c r="O37" s="20" t="n"/>
      <c r="P37" s="20" t="n"/>
      <c r="Q37" s="20" t="n"/>
      <c r="R37" s="18">
        <f>IF('簡易入力モード'!E37&lt;&gt;"",'簡易入力モード'!E37,"")</f>
        <v/>
      </c>
      <c r="S37" s="21" t="n"/>
      <c r="T37" s="19" t="n"/>
      <c r="U37" s="22">
        <f>IFERROR(C37*(D37+E37),"")</f>
        <v/>
      </c>
      <c r="V37" s="22">
        <f>ROUND(100*(0.2*MIN(1,IFERROR(C37/20,0))+0.15*MIN(1,IFERROR(E37/30,0))+0.2*IF(TRIM(G37)="高",1,IF(TRIM(G37)="中",0.5,0))+0.15*IF(TRIM(H37)="高",1,IF(TRIM(H37)="中",0.5,0))+0.1*MIN(1,IFERROR(F37/20,0))+0.15*IF(TRIM(I37)="高",1,IF(TRIM(I37)="中",0.5,0))+0.15*(1-IF(TRIM(J37)="高",1,IF(TRIM(J37)="中",0.5,0)))),0)</f>
        <v/>
      </c>
      <c r="W37" s="22">
        <f>IF(G37="高",IF(H37&lt;&gt;"低","GAS",IF(I37="高","NotebookLM","Gem")),IF(I37="高","NotebookLM","Gem"))</f>
        <v/>
      </c>
      <c r="X37" s="22">
        <f>IF(W37="Gem",0.4,IF(W37="NotebookLM",0.5,IF(W37="GAS",0.7,IF(W37="Microsoft Copilot",0.4,IF(W37="Microsoft 365 AI",0.4,IF(W37="Power Automate",0.7,IF(W37="Power Apps",0.6,IF(W37="ChatGPT",0.5,IF(W37="Claude",0.5,IF(W37="Gemini",0.5,IF(W37="Dify",0.6,IF(W37="n8n",0.7,IF(W37="Make",0.7,IF(W37="Zapier",0.7,IF(W37="その他",0.5,0.5)))))))))))))))</f>
        <v/>
      </c>
      <c r="Y37" s="22">
        <f>IFERROR(U37*(1-X37),"")</f>
        <v/>
      </c>
      <c r="Z37" s="22">
        <f>IFERROR(U37-Y37,"")</f>
        <v/>
      </c>
      <c r="AA37" s="22">
        <f>IF(AND(P37&gt;0,Q37&gt;=0),P37-Q37,"")</f>
        <v/>
      </c>
      <c r="AB37" s="22">
        <f>IF(P37&gt;0,(P37-Q37)/P37,"")</f>
        <v/>
      </c>
    </row>
    <row r="38" hidden="1" ht="15.75" customHeight="1" s="44">
      <c r="A38" s="18">
        <f>IF('簡易入力モード'!A38&lt;&gt;"",'簡易入力モード'!A38,"")</f>
        <v/>
      </c>
      <c r="B38" s="18" t="n"/>
      <c r="C38" s="19">
        <f>IF('簡易入力モード'!B38&lt;&gt;"",'簡易入力モード'!B38,"")</f>
        <v/>
      </c>
      <c r="D38" s="19">
        <f>IF('簡易入力モード'!C38&lt;&gt;"",'簡易入力モード'!C38,"")</f>
        <v/>
      </c>
      <c r="E38" s="19" t="n"/>
      <c r="F38" s="19" t="n"/>
      <c r="G38" s="19" t="n"/>
      <c r="H38" s="19" t="n"/>
      <c r="I38" s="19" t="n"/>
      <c r="J38" s="19" t="n"/>
      <c r="K38" s="19" t="n"/>
      <c r="L38" s="20" t="n"/>
      <c r="M38" s="20" t="n"/>
      <c r="N38" s="20" t="n"/>
      <c r="O38" s="20" t="n"/>
      <c r="P38" s="20" t="n"/>
      <c r="Q38" s="20" t="n"/>
      <c r="R38" s="18">
        <f>IF('簡易入力モード'!E38&lt;&gt;"",'簡易入力モード'!E38,"")</f>
        <v/>
      </c>
      <c r="S38" s="21" t="n"/>
      <c r="T38" s="19" t="n"/>
      <c r="U38" s="22">
        <f>IFERROR(C38*(D38+E38),"")</f>
        <v/>
      </c>
      <c r="V38" s="22">
        <f>ROUND(100*(0.2*MIN(1,IFERROR(C38/20,0))+0.15*MIN(1,IFERROR(E38/30,0))+0.2*IF(TRIM(G38)="高",1,IF(TRIM(G38)="中",0.5,0))+0.15*IF(TRIM(H38)="高",1,IF(TRIM(H38)="中",0.5,0))+0.1*MIN(1,IFERROR(F38/20,0))+0.15*IF(TRIM(I38)="高",1,IF(TRIM(I38)="中",0.5,0))+0.15*(1-IF(TRIM(J38)="高",1,IF(TRIM(J38)="中",0.5,0)))),0)</f>
        <v/>
      </c>
      <c r="W38" s="22">
        <f>IF(G38="高",IF(H38&lt;&gt;"低","GAS",IF(I38="高","NotebookLM","Gem")),IF(I38="高","NotebookLM","Gem"))</f>
        <v/>
      </c>
      <c r="X38" s="22">
        <f>IF(W38="Gem",0.4,IF(W38="NotebookLM",0.5,IF(W38="GAS",0.7,IF(W38="Microsoft Copilot",0.4,IF(W38="Microsoft 365 AI",0.4,IF(W38="Power Automate",0.7,IF(W38="Power Apps",0.6,IF(W38="ChatGPT",0.5,IF(W38="Claude",0.5,IF(W38="Gemini",0.5,IF(W38="Dify",0.6,IF(W38="n8n",0.7,IF(W38="Make",0.7,IF(W38="Zapier",0.7,IF(W38="その他",0.5,0.5)))))))))))))))</f>
        <v/>
      </c>
      <c r="Y38" s="22">
        <f>IFERROR(U38*(1-X38),"")</f>
        <v/>
      </c>
      <c r="Z38" s="22">
        <f>IFERROR(U38-Y38,"")</f>
        <v/>
      </c>
      <c r="AA38" s="22">
        <f>IF(AND(P38&gt;0,Q38&gt;=0),P38-Q38,"")</f>
        <v/>
      </c>
      <c r="AB38" s="22">
        <f>IF(P38&gt;0,(P38-Q38)/P38,"")</f>
        <v/>
      </c>
    </row>
    <row r="39" hidden="1" ht="15.75" customHeight="1" s="44">
      <c r="A39" s="18">
        <f>IF('簡易入力モード'!A39&lt;&gt;"",'簡易入力モード'!A39,"")</f>
        <v/>
      </c>
      <c r="B39" s="18" t="n"/>
      <c r="C39" s="19">
        <f>IF('簡易入力モード'!B39&lt;&gt;"",'簡易入力モード'!B39,"")</f>
        <v/>
      </c>
      <c r="D39" s="19">
        <f>IF('簡易入力モード'!C39&lt;&gt;"",'簡易入力モード'!C39,"")</f>
        <v/>
      </c>
      <c r="E39" s="19" t="n"/>
      <c r="F39" s="19" t="n"/>
      <c r="G39" s="19" t="n"/>
      <c r="H39" s="19" t="n"/>
      <c r="I39" s="19" t="n"/>
      <c r="J39" s="19" t="n"/>
      <c r="K39" s="19" t="n"/>
      <c r="L39" s="20" t="n"/>
      <c r="M39" s="20" t="n"/>
      <c r="N39" s="20" t="n"/>
      <c r="O39" s="20" t="n"/>
      <c r="P39" s="20" t="n"/>
      <c r="Q39" s="20" t="n"/>
      <c r="R39" s="18">
        <f>IF('簡易入力モード'!E39&lt;&gt;"",'簡易入力モード'!E39,"")</f>
        <v/>
      </c>
      <c r="S39" s="21" t="n"/>
      <c r="T39" s="19" t="n"/>
      <c r="U39" s="22">
        <f>IFERROR(C39*(D39+E39),"")</f>
        <v/>
      </c>
      <c r="V39" s="22">
        <f>ROUND(100*(0.2*MIN(1,IFERROR(C39/20,0))+0.15*MIN(1,IFERROR(E39/30,0))+0.2*IF(TRIM(G39)="高",1,IF(TRIM(G39)="中",0.5,0))+0.15*IF(TRIM(H39)="高",1,IF(TRIM(H39)="中",0.5,0))+0.1*MIN(1,IFERROR(F39/20,0))+0.15*IF(TRIM(I39)="高",1,IF(TRIM(I39)="中",0.5,0))+0.15*(1-IF(TRIM(J39)="高",1,IF(TRIM(J39)="中",0.5,0)))),0)</f>
        <v/>
      </c>
      <c r="W39" s="22">
        <f>IF(G39="高",IF(H39&lt;&gt;"低","GAS",IF(I39="高","NotebookLM","Gem")),IF(I39="高","NotebookLM","Gem"))</f>
        <v/>
      </c>
      <c r="X39" s="22">
        <f>IF(W39="Gem",0.4,IF(W39="NotebookLM",0.5,IF(W39="GAS",0.7,IF(W39="Microsoft Copilot",0.4,IF(W39="Microsoft 365 AI",0.4,IF(W39="Power Automate",0.7,IF(W39="Power Apps",0.6,IF(W39="ChatGPT",0.5,IF(W39="Claude",0.5,IF(W39="Gemini",0.5,IF(W39="Dify",0.6,IF(W39="n8n",0.7,IF(W39="Make",0.7,IF(W39="Zapier",0.7,IF(W39="その他",0.5,0.5)))))))))))))))</f>
        <v/>
      </c>
      <c r="Y39" s="22">
        <f>IFERROR(U39*(1-X39),"")</f>
        <v/>
      </c>
      <c r="Z39" s="22">
        <f>IFERROR(U39-Y39,"")</f>
        <v/>
      </c>
      <c r="AA39" s="22">
        <f>IF(AND(P39&gt;0,Q39&gt;=0),P39-Q39,"")</f>
        <v/>
      </c>
      <c r="AB39" s="22">
        <f>IF(P39&gt;0,(P39-Q39)/P39,"")</f>
        <v/>
      </c>
    </row>
    <row r="40" hidden="1" ht="15.75" customHeight="1" s="44">
      <c r="A40" s="18">
        <f>IF('簡易入力モード'!A40&lt;&gt;"",'簡易入力モード'!A40,"")</f>
        <v/>
      </c>
      <c r="B40" s="18" t="n"/>
      <c r="C40" s="19">
        <f>IF('簡易入力モード'!B40&lt;&gt;"",'簡易入力モード'!B40,"")</f>
        <v/>
      </c>
      <c r="D40" s="19">
        <f>IF('簡易入力モード'!C40&lt;&gt;"",'簡易入力モード'!C40,"")</f>
        <v/>
      </c>
      <c r="E40" s="19" t="n"/>
      <c r="F40" s="19" t="n"/>
      <c r="G40" s="19" t="n"/>
      <c r="H40" s="19" t="n"/>
      <c r="I40" s="19" t="n"/>
      <c r="J40" s="19" t="n"/>
      <c r="K40" s="19" t="n"/>
      <c r="L40" s="20" t="n"/>
      <c r="M40" s="20" t="n"/>
      <c r="N40" s="20" t="n"/>
      <c r="O40" s="20" t="n"/>
      <c r="P40" s="20" t="n"/>
      <c r="Q40" s="20" t="n"/>
      <c r="R40" s="18">
        <f>IF('簡易入力モード'!E40&lt;&gt;"",'簡易入力モード'!E40,"")</f>
        <v/>
      </c>
      <c r="S40" s="21" t="n"/>
      <c r="T40" s="19" t="n"/>
      <c r="U40" s="22">
        <f>IFERROR(C40*(D40+E40),"")</f>
        <v/>
      </c>
      <c r="V40" s="22">
        <f>ROUND(100*(0.2*MIN(1,IFERROR(C40/20,0))+0.15*MIN(1,IFERROR(E40/30,0))+0.2*IF(TRIM(G40)="高",1,IF(TRIM(G40)="中",0.5,0))+0.15*IF(TRIM(H40)="高",1,IF(TRIM(H40)="中",0.5,0))+0.1*MIN(1,IFERROR(F40/20,0))+0.15*IF(TRIM(I40)="高",1,IF(TRIM(I40)="中",0.5,0))+0.15*(1-IF(TRIM(J40)="高",1,IF(TRIM(J40)="中",0.5,0)))),0)</f>
        <v/>
      </c>
      <c r="W40" s="22">
        <f>IF(G40="高",IF(H40&lt;&gt;"低","GAS",IF(I40="高","NotebookLM","Gem")),IF(I40="高","NotebookLM","Gem"))</f>
        <v/>
      </c>
      <c r="X40" s="22">
        <f>IF(W40="Gem",0.4,IF(W40="NotebookLM",0.5,IF(W40="GAS",0.7,IF(W40="Microsoft Copilot",0.4,IF(W40="Microsoft 365 AI",0.4,IF(W40="Power Automate",0.7,IF(W40="Power Apps",0.6,IF(W40="ChatGPT",0.5,IF(W40="Claude",0.5,IF(W40="Gemini",0.5,IF(W40="Dify",0.6,IF(W40="n8n",0.7,IF(W40="Make",0.7,IF(W40="Zapier",0.7,IF(W40="その他",0.5,0.5)))))))))))))))</f>
        <v/>
      </c>
      <c r="Y40" s="22">
        <f>IFERROR(U40*(1-X40),"")</f>
        <v/>
      </c>
      <c r="Z40" s="22">
        <f>IFERROR(U40-Y40,"")</f>
        <v/>
      </c>
      <c r="AA40" s="22">
        <f>IF(AND(P40&gt;0,Q40&gt;=0),P40-Q40,"")</f>
        <v/>
      </c>
      <c r="AB40" s="22">
        <f>IF(P40&gt;0,(P40-Q40)/P40,"")</f>
        <v/>
      </c>
    </row>
    <row r="41" hidden="1" ht="15.75" customHeight="1" s="44">
      <c r="A41" s="18">
        <f>IF('簡易入力モード'!A41&lt;&gt;"",'簡易入力モード'!A41,"")</f>
        <v/>
      </c>
      <c r="B41" s="18" t="n"/>
      <c r="C41" s="19">
        <f>IF('簡易入力モード'!B41&lt;&gt;"",'簡易入力モード'!B41,"")</f>
        <v/>
      </c>
      <c r="D41" s="19">
        <f>IF('簡易入力モード'!C41&lt;&gt;"",'簡易入力モード'!C41,"")</f>
        <v/>
      </c>
      <c r="E41" s="19" t="n"/>
      <c r="F41" s="19" t="n"/>
      <c r="G41" s="19" t="n"/>
      <c r="H41" s="19" t="n"/>
      <c r="I41" s="19" t="n"/>
      <c r="J41" s="19" t="n"/>
      <c r="K41" s="19" t="n"/>
      <c r="L41" s="20" t="n"/>
      <c r="M41" s="20" t="n"/>
      <c r="N41" s="20" t="n"/>
      <c r="O41" s="20" t="n"/>
      <c r="P41" s="20" t="n"/>
      <c r="Q41" s="20" t="n"/>
      <c r="R41" s="18">
        <f>IF('簡易入力モード'!E41&lt;&gt;"",'簡易入力モード'!E41,"")</f>
        <v/>
      </c>
      <c r="S41" s="21" t="n"/>
      <c r="T41" s="19" t="n"/>
      <c r="U41" s="22">
        <f>IFERROR(C41*(D41+E41),"")</f>
        <v/>
      </c>
      <c r="V41" s="22">
        <f>ROUND(100*(0.2*MIN(1,IFERROR(C41/20,0))+0.15*MIN(1,IFERROR(E41/30,0))+0.2*IF(TRIM(G41)="高",1,IF(TRIM(G41)="中",0.5,0))+0.15*IF(TRIM(H41)="高",1,IF(TRIM(H41)="中",0.5,0))+0.1*MIN(1,IFERROR(F41/20,0))+0.15*IF(TRIM(I41)="高",1,IF(TRIM(I41)="中",0.5,0))+0.15*(1-IF(TRIM(J41)="高",1,IF(TRIM(J41)="中",0.5,0)))),0)</f>
        <v/>
      </c>
      <c r="W41" s="22">
        <f>IF(G41="高",IF(H41&lt;&gt;"低","GAS",IF(I41="高","NotebookLM","Gem")),IF(I41="高","NotebookLM","Gem"))</f>
        <v/>
      </c>
      <c r="X41" s="22">
        <f>IF(W41="Gem",0.4,IF(W41="NotebookLM",0.5,IF(W41="GAS",0.7,IF(W41="Microsoft Copilot",0.4,IF(W41="Microsoft 365 AI",0.4,IF(W41="Power Automate",0.7,IF(W41="Power Apps",0.6,IF(W41="ChatGPT",0.5,IF(W41="Claude",0.5,IF(W41="Gemini",0.5,IF(W41="Dify",0.6,IF(W41="n8n",0.7,IF(W41="Make",0.7,IF(W41="Zapier",0.7,IF(W41="その他",0.5,0.5)))))))))))))))</f>
        <v/>
      </c>
      <c r="Y41" s="22">
        <f>IFERROR(U41*(1-X41),"")</f>
        <v/>
      </c>
      <c r="Z41" s="22">
        <f>IFERROR(U41-Y41,"")</f>
        <v/>
      </c>
      <c r="AA41" s="22">
        <f>IF(AND(P41&gt;0,Q41&gt;=0),P41-Q41,"")</f>
        <v/>
      </c>
      <c r="AB41" s="22">
        <f>IF(P41&gt;0,(P41-Q41)/P41,"")</f>
        <v/>
      </c>
    </row>
    <row r="42" hidden="1" ht="15.75" customHeight="1" s="44">
      <c r="A42" s="18">
        <f>IF('簡易入力モード'!A42&lt;&gt;"",'簡易入力モード'!A42,"")</f>
        <v/>
      </c>
      <c r="B42" s="18" t="n"/>
      <c r="C42" s="19">
        <f>IF('簡易入力モード'!B42&lt;&gt;"",'簡易入力モード'!B42,"")</f>
        <v/>
      </c>
      <c r="D42" s="19">
        <f>IF('簡易入力モード'!C42&lt;&gt;"",'簡易入力モード'!C42,"")</f>
        <v/>
      </c>
      <c r="E42" s="19" t="n"/>
      <c r="F42" s="19" t="n"/>
      <c r="G42" s="19" t="n"/>
      <c r="H42" s="19" t="n"/>
      <c r="I42" s="19" t="n"/>
      <c r="J42" s="19" t="n"/>
      <c r="K42" s="19" t="n"/>
      <c r="L42" s="20" t="n"/>
      <c r="M42" s="20" t="n"/>
      <c r="N42" s="20" t="n"/>
      <c r="O42" s="20" t="n"/>
      <c r="P42" s="20" t="n"/>
      <c r="Q42" s="20" t="n"/>
      <c r="R42" s="18">
        <f>IF('簡易入力モード'!E42&lt;&gt;"",'簡易入力モード'!E42,"")</f>
        <v/>
      </c>
      <c r="S42" s="21" t="n"/>
      <c r="T42" s="19" t="n"/>
      <c r="U42" s="22">
        <f>IFERROR(C42*(D42+E42),"")</f>
        <v/>
      </c>
      <c r="V42" s="22">
        <f>ROUND(100*(0.2*MIN(1,IFERROR(C42/20,0))+0.15*MIN(1,IFERROR(E42/30,0))+0.2*IF(TRIM(G42)="高",1,IF(TRIM(G42)="中",0.5,0))+0.15*IF(TRIM(H42)="高",1,IF(TRIM(H42)="中",0.5,0))+0.1*MIN(1,IFERROR(F42/20,0))+0.15*IF(TRIM(I42)="高",1,IF(TRIM(I42)="中",0.5,0))+0.15*(1-IF(TRIM(J42)="高",1,IF(TRIM(J42)="中",0.5,0)))),0)</f>
        <v/>
      </c>
      <c r="W42" s="22">
        <f>IF(G42="高",IF(H42&lt;&gt;"低","GAS",IF(I42="高","NotebookLM","Gem")),IF(I42="高","NotebookLM","Gem"))</f>
        <v/>
      </c>
      <c r="X42" s="22">
        <f>IF(W42="Gem",0.4,IF(W42="NotebookLM",0.5,IF(W42="GAS",0.7,IF(W42="Microsoft Copilot",0.4,IF(W42="Microsoft 365 AI",0.4,IF(W42="Power Automate",0.7,IF(W42="Power Apps",0.6,IF(W42="ChatGPT",0.5,IF(W42="Claude",0.5,IF(W42="Gemini",0.5,IF(W42="Dify",0.6,IF(W42="n8n",0.7,IF(W42="Make",0.7,IF(W42="Zapier",0.7,IF(W42="その他",0.5,0.5)))))))))))))))</f>
        <v/>
      </c>
      <c r="Y42" s="22">
        <f>IFERROR(U42*(1-X42),"")</f>
        <v/>
      </c>
      <c r="Z42" s="22">
        <f>IFERROR(U42-Y42,"")</f>
        <v/>
      </c>
      <c r="AA42" s="22">
        <f>IF(AND(P42&gt;0,Q42&gt;=0),P42-Q42,"")</f>
        <v/>
      </c>
      <c r="AB42" s="22">
        <f>IF(P42&gt;0,(P42-Q42)/P42,"")</f>
        <v/>
      </c>
    </row>
    <row r="43" hidden="1" ht="15.75" customHeight="1" s="44">
      <c r="A43" s="18">
        <f>IF('簡易入力モード'!A43&lt;&gt;"",'簡易入力モード'!A43,"")</f>
        <v/>
      </c>
      <c r="B43" s="18" t="n"/>
      <c r="C43" s="19">
        <f>IF('簡易入力モード'!B43&lt;&gt;"",'簡易入力モード'!B43,"")</f>
        <v/>
      </c>
      <c r="D43" s="19">
        <f>IF('簡易入力モード'!C43&lt;&gt;"",'簡易入力モード'!C43,"")</f>
        <v/>
      </c>
      <c r="E43" s="19" t="n"/>
      <c r="F43" s="19" t="n"/>
      <c r="G43" s="19" t="n"/>
      <c r="H43" s="19" t="n"/>
      <c r="I43" s="19" t="n"/>
      <c r="J43" s="19" t="n"/>
      <c r="K43" s="19" t="n"/>
      <c r="L43" s="20" t="n"/>
      <c r="M43" s="20" t="n"/>
      <c r="N43" s="20" t="n"/>
      <c r="O43" s="20" t="n"/>
      <c r="P43" s="20" t="n"/>
      <c r="Q43" s="20" t="n"/>
      <c r="R43" s="18">
        <f>IF('簡易入力モード'!E43&lt;&gt;"",'簡易入力モード'!E43,"")</f>
        <v/>
      </c>
      <c r="S43" s="21" t="n"/>
      <c r="T43" s="19" t="n"/>
      <c r="U43" s="22">
        <f>IFERROR(C43*(D43+E43),"")</f>
        <v/>
      </c>
      <c r="V43" s="22">
        <f>ROUND(100*(0.2*MIN(1,IFERROR(C43/20,0))+0.15*MIN(1,IFERROR(E43/30,0))+0.2*IF(TRIM(G43)="高",1,IF(TRIM(G43)="中",0.5,0))+0.15*IF(TRIM(H43)="高",1,IF(TRIM(H43)="中",0.5,0))+0.1*MIN(1,IFERROR(F43/20,0))+0.15*IF(TRIM(I43)="高",1,IF(TRIM(I43)="中",0.5,0))+0.15*(1-IF(TRIM(J43)="高",1,IF(TRIM(J43)="中",0.5,0)))),0)</f>
        <v/>
      </c>
      <c r="W43" s="22">
        <f>IF(G43="高",IF(H43&lt;&gt;"低","GAS",IF(I43="高","NotebookLM","Gem")),IF(I43="高","NotebookLM","Gem"))</f>
        <v/>
      </c>
      <c r="X43" s="22">
        <f>IF(W43="Gem",0.4,IF(W43="NotebookLM",0.5,IF(W43="GAS",0.7,IF(W43="Microsoft Copilot",0.4,IF(W43="Microsoft 365 AI",0.4,IF(W43="Power Automate",0.7,IF(W43="Power Apps",0.6,IF(W43="ChatGPT",0.5,IF(W43="Claude",0.5,IF(W43="Gemini",0.5,IF(W43="Dify",0.6,IF(W43="n8n",0.7,IF(W43="Make",0.7,IF(W43="Zapier",0.7,IF(W43="その他",0.5,0.5)))))))))))))))</f>
        <v/>
      </c>
      <c r="Y43" s="22">
        <f>IFERROR(U43*(1-X43),"")</f>
        <v/>
      </c>
      <c r="Z43" s="22">
        <f>IFERROR(U43-Y43,"")</f>
        <v/>
      </c>
      <c r="AA43" s="22">
        <f>IF(AND(P43&gt;0,Q43&gt;=0),P43-Q43,"")</f>
        <v/>
      </c>
      <c r="AB43" s="22">
        <f>IF(P43&gt;0,(P43-Q43)/P43,"")</f>
        <v/>
      </c>
    </row>
    <row r="44" hidden="1" ht="15.75" customHeight="1" s="44">
      <c r="A44" s="18">
        <f>IF('簡易入力モード'!A44&lt;&gt;"",'簡易入力モード'!A44,"")</f>
        <v/>
      </c>
      <c r="B44" s="18" t="n"/>
      <c r="C44" s="19">
        <f>IF('簡易入力モード'!B44&lt;&gt;"",'簡易入力モード'!B44,"")</f>
        <v/>
      </c>
      <c r="D44" s="19">
        <f>IF('簡易入力モード'!C44&lt;&gt;"",'簡易入力モード'!C44,"")</f>
        <v/>
      </c>
      <c r="E44" s="19" t="n"/>
      <c r="F44" s="19" t="n"/>
      <c r="G44" s="19" t="n"/>
      <c r="H44" s="19" t="n"/>
      <c r="I44" s="19" t="n"/>
      <c r="J44" s="19" t="n"/>
      <c r="K44" s="19" t="n"/>
      <c r="L44" s="20" t="n"/>
      <c r="M44" s="20" t="n"/>
      <c r="N44" s="20" t="n"/>
      <c r="O44" s="20" t="n"/>
      <c r="P44" s="20" t="n"/>
      <c r="Q44" s="20" t="n"/>
      <c r="R44" s="18">
        <f>IF('簡易入力モード'!E44&lt;&gt;"",'簡易入力モード'!E44,"")</f>
        <v/>
      </c>
      <c r="S44" s="21" t="n"/>
      <c r="T44" s="19" t="n"/>
      <c r="U44" s="22">
        <f>IFERROR(C44*(D44+E44),"")</f>
        <v/>
      </c>
      <c r="V44" s="22">
        <f>ROUND(100*(0.2*MIN(1,IFERROR(C44/20,0))+0.15*MIN(1,IFERROR(E44/30,0))+0.2*IF(TRIM(G44)="高",1,IF(TRIM(G44)="中",0.5,0))+0.15*IF(TRIM(H44)="高",1,IF(TRIM(H44)="中",0.5,0))+0.1*MIN(1,IFERROR(F44/20,0))+0.15*IF(TRIM(I44)="高",1,IF(TRIM(I44)="中",0.5,0))+0.15*(1-IF(TRIM(J44)="高",1,IF(TRIM(J44)="中",0.5,0)))),0)</f>
        <v/>
      </c>
      <c r="W44" s="22">
        <f>IF(G44="高",IF(H44&lt;&gt;"低","GAS",IF(I44="高","NotebookLM","Gem")),IF(I44="高","NotebookLM","Gem"))</f>
        <v/>
      </c>
      <c r="X44" s="22">
        <f>IF(W44="Gem",0.4,IF(W44="NotebookLM",0.5,IF(W44="GAS",0.7,IF(W44="Microsoft Copilot",0.4,IF(W44="Microsoft 365 AI",0.4,IF(W44="Power Automate",0.7,IF(W44="Power Apps",0.6,IF(W44="ChatGPT",0.5,IF(W44="Claude",0.5,IF(W44="Gemini",0.5,IF(W44="Dify",0.6,IF(W44="n8n",0.7,IF(W44="Make",0.7,IF(W44="Zapier",0.7,IF(W44="その他",0.5,0.5)))))))))))))))</f>
        <v/>
      </c>
      <c r="Y44" s="22">
        <f>IFERROR(U44*(1-X44),"")</f>
        <v/>
      </c>
      <c r="Z44" s="22">
        <f>IFERROR(U44-Y44,"")</f>
        <v/>
      </c>
      <c r="AA44" s="22">
        <f>IF(AND(P44&gt;0,Q44&gt;=0),P44-Q44,"")</f>
        <v/>
      </c>
      <c r="AB44" s="22">
        <f>IF(P44&gt;0,(P44-Q44)/P44,"")</f>
        <v/>
      </c>
    </row>
    <row r="45" hidden="1" ht="15.75" customHeight="1" s="44">
      <c r="A45" s="18">
        <f>IF('簡易入力モード'!A45&lt;&gt;"",'簡易入力モード'!A45,"")</f>
        <v/>
      </c>
      <c r="B45" s="18" t="n"/>
      <c r="C45" s="19">
        <f>IF('簡易入力モード'!B45&lt;&gt;"",'簡易入力モード'!B45,"")</f>
        <v/>
      </c>
      <c r="D45" s="19">
        <f>IF('簡易入力モード'!C45&lt;&gt;"",'簡易入力モード'!C45,"")</f>
        <v/>
      </c>
      <c r="E45" s="19" t="n"/>
      <c r="F45" s="19" t="n"/>
      <c r="G45" s="19" t="n"/>
      <c r="H45" s="19" t="n"/>
      <c r="I45" s="19" t="n"/>
      <c r="J45" s="19" t="n"/>
      <c r="K45" s="19" t="n"/>
      <c r="L45" s="20" t="n"/>
      <c r="M45" s="20" t="n"/>
      <c r="N45" s="20" t="n"/>
      <c r="O45" s="20" t="n"/>
      <c r="P45" s="20" t="n"/>
      <c r="Q45" s="20" t="n"/>
      <c r="R45" s="18">
        <f>IF('簡易入力モード'!E45&lt;&gt;"",'簡易入力モード'!E45,"")</f>
        <v/>
      </c>
      <c r="S45" s="21" t="n"/>
      <c r="T45" s="19" t="n"/>
      <c r="U45" s="22">
        <f>IFERROR(C45*(D45+E45),"")</f>
        <v/>
      </c>
      <c r="V45" s="22">
        <f>ROUND(100*(0.2*MIN(1,IFERROR(C45/20,0))+0.15*MIN(1,IFERROR(E45/30,0))+0.2*IF(TRIM(G45)="高",1,IF(TRIM(G45)="中",0.5,0))+0.15*IF(TRIM(H45)="高",1,IF(TRIM(H45)="中",0.5,0))+0.1*MIN(1,IFERROR(F45/20,0))+0.15*IF(TRIM(I45)="高",1,IF(TRIM(I45)="中",0.5,0))+0.15*(1-IF(TRIM(J45)="高",1,IF(TRIM(J45)="中",0.5,0)))),0)</f>
        <v/>
      </c>
      <c r="W45" s="22">
        <f>IF(G45="高",IF(H45&lt;&gt;"低","GAS",IF(I45="高","NotebookLM","Gem")),IF(I45="高","NotebookLM","Gem"))</f>
        <v/>
      </c>
      <c r="X45" s="22">
        <f>IF(W45="Gem",0.4,IF(W45="NotebookLM",0.5,IF(W45="GAS",0.7,IF(W45="Microsoft Copilot",0.4,IF(W45="Microsoft 365 AI",0.4,IF(W45="Power Automate",0.7,IF(W45="Power Apps",0.6,IF(W45="ChatGPT",0.5,IF(W45="Claude",0.5,IF(W45="Gemini",0.5,IF(W45="Dify",0.6,IF(W45="n8n",0.7,IF(W45="Make",0.7,IF(W45="Zapier",0.7,IF(W45="その他",0.5,0.5)))))))))))))))</f>
        <v/>
      </c>
      <c r="Y45" s="22">
        <f>IFERROR(U45*(1-X45),"")</f>
        <v/>
      </c>
      <c r="Z45" s="22">
        <f>IFERROR(U45-Y45,"")</f>
        <v/>
      </c>
      <c r="AA45" s="22">
        <f>IF(AND(P45&gt;0,Q45&gt;=0),P45-Q45,"")</f>
        <v/>
      </c>
      <c r="AB45" s="22">
        <f>IF(P45&gt;0,(P45-Q45)/P45,"")</f>
        <v/>
      </c>
    </row>
    <row r="46" hidden="1" ht="15.75" customHeight="1" s="44">
      <c r="A46" s="18">
        <f>IF('簡易入力モード'!A46&lt;&gt;"",'簡易入力モード'!A46,"")</f>
        <v/>
      </c>
      <c r="B46" s="18" t="n"/>
      <c r="C46" s="19">
        <f>IF('簡易入力モード'!B46&lt;&gt;"",'簡易入力モード'!B46,"")</f>
        <v/>
      </c>
      <c r="D46" s="19">
        <f>IF('簡易入力モード'!C46&lt;&gt;"",'簡易入力モード'!C46,"")</f>
        <v/>
      </c>
      <c r="E46" s="19" t="n"/>
      <c r="F46" s="19" t="n"/>
      <c r="G46" s="19" t="n"/>
      <c r="H46" s="19" t="n"/>
      <c r="I46" s="19" t="n"/>
      <c r="J46" s="19" t="n"/>
      <c r="K46" s="19" t="n"/>
      <c r="L46" s="20" t="n"/>
      <c r="M46" s="20" t="n"/>
      <c r="N46" s="20" t="n"/>
      <c r="O46" s="20" t="n"/>
      <c r="P46" s="20" t="n"/>
      <c r="Q46" s="20" t="n"/>
      <c r="R46" s="18">
        <f>IF('簡易入力モード'!E46&lt;&gt;"",'簡易入力モード'!E46,"")</f>
        <v/>
      </c>
      <c r="S46" s="21" t="n"/>
      <c r="T46" s="19" t="n"/>
      <c r="U46" s="22">
        <f>IFERROR(C46*(D46+E46),"")</f>
        <v/>
      </c>
      <c r="V46" s="22">
        <f>ROUND(100*(0.2*MIN(1,IFERROR(C46/20,0))+0.15*MIN(1,IFERROR(E46/30,0))+0.2*IF(TRIM(G46)="高",1,IF(TRIM(G46)="中",0.5,0))+0.15*IF(TRIM(H46)="高",1,IF(TRIM(H46)="中",0.5,0))+0.1*MIN(1,IFERROR(F46/20,0))+0.15*IF(TRIM(I46)="高",1,IF(TRIM(I46)="中",0.5,0))+0.15*(1-IF(TRIM(J46)="高",1,IF(TRIM(J46)="中",0.5,0)))),0)</f>
        <v/>
      </c>
      <c r="W46" s="22">
        <f>IF(G46="高",IF(H46&lt;&gt;"低","GAS",IF(I46="高","NotebookLM","Gem")),IF(I46="高","NotebookLM","Gem"))</f>
        <v/>
      </c>
      <c r="X46" s="22">
        <f>IF(W46="Gem",0.4,IF(W46="NotebookLM",0.5,IF(W46="GAS",0.7,IF(W46="Microsoft Copilot",0.4,IF(W46="Microsoft 365 AI",0.4,IF(W46="Power Automate",0.7,IF(W46="Power Apps",0.6,IF(W46="ChatGPT",0.5,IF(W46="Claude",0.5,IF(W46="Gemini",0.5,IF(W46="Dify",0.6,IF(W46="n8n",0.7,IF(W46="Make",0.7,IF(W46="Zapier",0.7,IF(W46="その他",0.5,0.5)))))))))))))))</f>
        <v/>
      </c>
      <c r="Y46" s="22">
        <f>IFERROR(U46*(1-X46),"")</f>
        <v/>
      </c>
      <c r="Z46" s="22">
        <f>IFERROR(U46-Y46,"")</f>
        <v/>
      </c>
      <c r="AA46" s="22">
        <f>IF(AND(P46&gt;0,Q46&gt;=0),P46-Q46,"")</f>
        <v/>
      </c>
      <c r="AB46" s="22">
        <f>IF(P46&gt;0,(P46-Q46)/P46,"")</f>
        <v/>
      </c>
    </row>
    <row r="47" hidden="1" ht="15.75" customHeight="1" s="44">
      <c r="A47" s="18">
        <f>IF('簡易入力モード'!A47&lt;&gt;"",'簡易入力モード'!A47,"")</f>
        <v/>
      </c>
      <c r="B47" s="18" t="n"/>
      <c r="C47" s="19">
        <f>IF('簡易入力モード'!B47&lt;&gt;"",'簡易入力モード'!B47,"")</f>
        <v/>
      </c>
      <c r="D47" s="19">
        <f>IF('簡易入力モード'!C47&lt;&gt;"",'簡易入力モード'!C47,"")</f>
        <v/>
      </c>
      <c r="E47" s="19" t="n"/>
      <c r="F47" s="19" t="n"/>
      <c r="G47" s="19" t="n"/>
      <c r="H47" s="19" t="n"/>
      <c r="I47" s="19" t="n"/>
      <c r="J47" s="19" t="n"/>
      <c r="K47" s="19" t="n"/>
      <c r="L47" s="20" t="n"/>
      <c r="M47" s="20" t="n"/>
      <c r="N47" s="20" t="n"/>
      <c r="O47" s="20" t="n"/>
      <c r="P47" s="20" t="n"/>
      <c r="Q47" s="20" t="n"/>
      <c r="R47" s="18">
        <f>IF('簡易入力モード'!E47&lt;&gt;"",'簡易入力モード'!E47,"")</f>
        <v/>
      </c>
      <c r="S47" s="21" t="n"/>
      <c r="T47" s="19" t="n"/>
      <c r="U47" s="22">
        <f>IFERROR(C47*(D47+E47),"")</f>
        <v/>
      </c>
      <c r="V47" s="22">
        <f>ROUND(100*(0.2*MIN(1,IFERROR(C47/20,0))+0.15*MIN(1,IFERROR(E47/30,0))+0.2*IF(TRIM(G47)="高",1,IF(TRIM(G47)="中",0.5,0))+0.15*IF(TRIM(H47)="高",1,IF(TRIM(H47)="中",0.5,0))+0.1*MIN(1,IFERROR(F47/20,0))+0.15*IF(TRIM(I47)="高",1,IF(TRIM(I47)="中",0.5,0))+0.15*(1-IF(TRIM(J47)="高",1,IF(TRIM(J47)="中",0.5,0)))),0)</f>
        <v/>
      </c>
      <c r="W47" s="22">
        <f>IF(G47="高",IF(H47&lt;&gt;"低","GAS",IF(I47="高","NotebookLM","Gem")),IF(I47="高","NotebookLM","Gem"))</f>
        <v/>
      </c>
      <c r="X47" s="22">
        <f>IF(W47="Gem",0.4,IF(W47="NotebookLM",0.5,IF(W47="GAS",0.7,IF(W47="Microsoft Copilot",0.4,IF(W47="Microsoft 365 AI",0.4,IF(W47="Power Automate",0.7,IF(W47="Power Apps",0.6,IF(W47="ChatGPT",0.5,IF(W47="Claude",0.5,IF(W47="Gemini",0.5,IF(W47="Dify",0.6,IF(W47="n8n",0.7,IF(W47="Make",0.7,IF(W47="Zapier",0.7,IF(W47="その他",0.5,0.5)))))))))))))))</f>
        <v/>
      </c>
      <c r="Y47" s="22">
        <f>IFERROR(U47*(1-X47),"")</f>
        <v/>
      </c>
      <c r="Z47" s="22">
        <f>IFERROR(U47-Y47,"")</f>
        <v/>
      </c>
      <c r="AA47" s="22">
        <f>IF(AND(P47&gt;0,Q47&gt;=0),P47-Q47,"")</f>
        <v/>
      </c>
      <c r="AB47" s="22">
        <f>IF(P47&gt;0,(P47-Q47)/P47,"")</f>
        <v/>
      </c>
    </row>
    <row r="48" hidden="1" ht="15.75" customHeight="1" s="44">
      <c r="A48" s="18">
        <f>IF('簡易入力モード'!A48&lt;&gt;"",'簡易入力モード'!A48,"")</f>
        <v/>
      </c>
      <c r="B48" s="18" t="n"/>
      <c r="C48" s="19">
        <f>IF('簡易入力モード'!B48&lt;&gt;"",'簡易入力モード'!B48,"")</f>
        <v/>
      </c>
      <c r="D48" s="19">
        <f>IF('簡易入力モード'!C48&lt;&gt;"",'簡易入力モード'!C48,"")</f>
        <v/>
      </c>
      <c r="E48" s="19" t="n"/>
      <c r="F48" s="19" t="n"/>
      <c r="G48" s="19" t="n"/>
      <c r="H48" s="19" t="n"/>
      <c r="I48" s="19" t="n"/>
      <c r="J48" s="19" t="n"/>
      <c r="K48" s="19" t="n"/>
      <c r="L48" s="20" t="n"/>
      <c r="M48" s="20" t="n"/>
      <c r="N48" s="20" t="n"/>
      <c r="O48" s="20" t="n"/>
      <c r="P48" s="20" t="n"/>
      <c r="Q48" s="20" t="n"/>
      <c r="R48" s="18">
        <f>IF('簡易入力モード'!E48&lt;&gt;"",'簡易入力モード'!E48,"")</f>
        <v/>
      </c>
      <c r="S48" s="21" t="n"/>
      <c r="T48" s="19" t="n"/>
      <c r="U48" s="22">
        <f>IFERROR(C48*(D48+E48),"")</f>
        <v/>
      </c>
      <c r="V48" s="22">
        <f>ROUND(100*(0.2*MIN(1,IFERROR(C48/20,0))+0.15*MIN(1,IFERROR(E48/30,0))+0.2*IF(TRIM(G48)="高",1,IF(TRIM(G48)="中",0.5,0))+0.15*IF(TRIM(H48)="高",1,IF(TRIM(H48)="中",0.5,0))+0.1*MIN(1,IFERROR(F48/20,0))+0.15*IF(TRIM(I48)="高",1,IF(TRIM(I48)="中",0.5,0))+0.15*(1-IF(TRIM(J48)="高",1,IF(TRIM(J48)="中",0.5,0)))),0)</f>
        <v/>
      </c>
      <c r="W48" s="22">
        <f>IF(G48="高",IF(H48&lt;&gt;"低","GAS",IF(I48="高","NotebookLM","Gem")),IF(I48="高","NotebookLM","Gem"))</f>
        <v/>
      </c>
      <c r="X48" s="22">
        <f>IF(W48="Gem",0.4,IF(W48="NotebookLM",0.5,IF(W48="GAS",0.7,IF(W48="Microsoft Copilot",0.4,IF(W48="Microsoft 365 AI",0.4,IF(W48="Power Automate",0.7,IF(W48="Power Apps",0.6,IF(W48="ChatGPT",0.5,IF(W48="Claude",0.5,IF(W48="Gemini",0.5,IF(W48="Dify",0.6,IF(W48="n8n",0.7,IF(W48="Make",0.7,IF(W48="Zapier",0.7,IF(W48="その他",0.5,0.5)))))))))))))))</f>
        <v/>
      </c>
      <c r="Y48" s="22">
        <f>IFERROR(U48*(1-X48),"")</f>
        <v/>
      </c>
      <c r="Z48" s="22">
        <f>IFERROR(U48-Y48,"")</f>
        <v/>
      </c>
      <c r="AA48" s="22">
        <f>IF(AND(P48&gt;0,Q48&gt;=0),P48-Q48,"")</f>
        <v/>
      </c>
      <c r="AB48" s="22">
        <f>IF(P48&gt;0,(P48-Q48)/P48,"")</f>
        <v/>
      </c>
    </row>
    <row r="49" hidden="1" ht="15.75" customHeight="1" s="44">
      <c r="A49" s="18">
        <f>IF('簡易入力モード'!A49&lt;&gt;"",'簡易入力モード'!A49,"")</f>
        <v/>
      </c>
      <c r="B49" s="18" t="n"/>
      <c r="C49" s="19">
        <f>IF('簡易入力モード'!B49&lt;&gt;"",'簡易入力モード'!B49,"")</f>
        <v/>
      </c>
      <c r="D49" s="19">
        <f>IF('簡易入力モード'!C49&lt;&gt;"",'簡易入力モード'!C49,"")</f>
        <v/>
      </c>
      <c r="E49" s="19" t="n"/>
      <c r="F49" s="19" t="n"/>
      <c r="G49" s="19" t="n"/>
      <c r="H49" s="19" t="n"/>
      <c r="I49" s="19" t="n"/>
      <c r="J49" s="19" t="n"/>
      <c r="K49" s="19" t="n"/>
      <c r="L49" s="20" t="n"/>
      <c r="M49" s="20" t="n"/>
      <c r="N49" s="20" t="n"/>
      <c r="O49" s="20" t="n"/>
      <c r="P49" s="20" t="n"/>
      <c r="Q49" s="20" t="n"/>
      <c r="R49" s="18">
        <f>IF('簡易入力モード'!E49&lt;&gt;"",'簡易入力モード'!E49,"")</f>
        <v/>
      </c>
      <c r="S49" s="21" t="n"/>
      <c r="T49" s="19" t="n"/>
      <c r="U49" s="22">
        <f>IFERROR(C49*(D49+E49),"")</f>
        <v/>
      </c>
      <c r="V49" s="22">
        <f>ROUND(100*(0.2*MIN(1,IFERROR(C49/20,0))+0.15*MIN(1,IFERROR(E49/30,0))+0.2*IF(TRIM(G49)="高",1,IF(TRIM(G49)="中",0.5,0))+0.15*IF(TRIM(H49)="高",1,IF(TRIM(H49)="中",0.5,0))+0.1*MIN(1,IFERROR(F49/20,0))+0.15*IF(TRIM(I49)="高",1,IF(TRIM(I49)="中",0.5,0))+0.15*(1-IF(TRIM(J49)="高",1,IF(TRIM(J49)="中",0.5,0)))),0)</f>
        <v/>
      </c>
      <c r="W49" s="22">
        <f>IF(G49="高",IF(H49&lt;&gt;"低","GAS",IF(I49="高","NotebookLM","Gem")),IF(I49="高","NotebookLM","Gem"))</f>
        <v/>
      </c>
      <c r="X49" s="22">
        <f>IF(W49="Gem",0.4,IF(W49="NotebookLM",0.5,IF(W49="GAS",0.7,IF(W49="Microsoft Copilot",0.4,IF(W49="Microsoft 365 AI",0.4,IF(W49="Power Automate",0.7,IF(W49="Power Apps",0.6,IF(W49="ChatGPT",0.5,IF(W49="Claude",0.5,IF(W49="Gemini",0.5,IF(W49="Dify",0.6,IF(W49="n8n",0.7,IF(W49="Make",0.7,IF(W49="Zapier",0.7,IF(W49="その他",0.5,0.5)))))))))))))))</f>
        <v/>
      </c>
      <c r="Y49" s="22">
        <f>IFERROR(U49*(1-X49),"")</f>
        <v/>
      </c>
      <c r="Z49" s="22">
        <f>IFERROR(U49-Y49,"")</f>
        <v/>
      </c>
      <c r="AA49" s="22">
        <f>IF(AND(P49&gt;0,Q49&gt;=0),P49-Q49,"")</f>
        <v/>
      </c>
      <c r="AB49" s="22">
        <f>IF(P49&gt;0,(P49-Q49)/P49,"")</f>
        <v/>
      </c>
    </row>
    <row r="50" hidden="1" ht="15.75" customHeight="1" s="44">
      <c r="A50" s="18">
        <f>IF('簡易入力モード'!A50&lt;&gt;"",'簡易入力モード'!A50,"")</f>
        <v/>
      </c>
      <c r="B50" s="18" t="n"/>
      <c r="C50" s="19">
        <f>IF('簡易入力モード'!B50&lt;&gt;"",'簡易入力モード'!B50,"")</f>
        <v/>
      </c>
      <c r="D50" s="19">
        <f>IF('簡易入力モード'!C50&lt;&gt;"",'簡易入力モード'!C50,"")</f>
        <v/>
      </c>
      <c r="E50" s="19" t="n"/>
      <c r="F50" s="19" t="n"/>
      <c r="G50" s="19" t="n"/>
      <c r="H50" s="19" t="n"/>
      <c r="I50" s="19" t="n"/>
      <c r="J50" s="19" t="n"/>
      <c r="K50" s="19" t="n"/>
      <c r="L50" s="20" t="n"/>
      <c r="M50" s="20" t="n"/>
      <c r="N50" s="20" t="n"/>
      <c r="O50" s="20" t="n"/>
      <c r="P50" s="20" t="n"/>
      <c r="Q50" s="20" t="n"/>
      <c r="R50" s="18">
        <f>IF('簡易入力モード'!E50&lt;&gt;"",'簡易入力モード'!E50,"")</f>
        <v/>
      </c>
      <c r="S50" s="21" t="n"/>
      <c r="T50" s="19" t="n"/>
      <c r="U50" s="22">
        <f>IFERROR(C50*(D50+E50),"")</f>
        <v/>
      </c>
      <c r="V50" s="22">
        <f>ROUND(100*(0.2*MIN(1,IFERROR(C50/20,0))+0.15*MIN(1,IFERROR(E50/30,0))+0.2*IF(TRIM(G50)="高",1,IF(TRIM(G50)="中",0.5,0))+0.15*IF(TRIM(H50)="高",1,IF(TRIM(H50)="中",0.5,0))+0.1*MIN(1,IFERROR(F50/20,0))+0.15*IF(TRIM(I50)="高",1,IF(TRIM(I50)="中",0.5,0))+0.15*(1-IF(TRIM(J50)="高",1,IF(TRIM(J50)="中",0.5,0)))),0)</f>
        <v/>
      </c>
      <c r="W50" s="22">
        <f>IF(G50="高",IF(H50&lt;&gt;"低","GAS",IF(I50="高","NotebookLM","Gem")),IF(I50="高","NotebookLM","Gem"))</f>
        <v/>
      </c>
      <c r="X50" s="22">
        <f>IF(W50="Gem",0.4,IF(W50="NotebookLM",0.5,IF(W50="GAS",0.7,IF(W50="Microsoft Copilot",0.4,IF(W50="Microsoft 365 AI",0.4,IF(W50="Power Automate",0.7,IF(W50="Power Apps",0.6,IF(W50="ChatGPT",0.5,IF(W50="Claude",0.5,IF(W50="Gemini",0.5,IF(W50="Dify",0.6,IF(W50="n8n",0.7,IF(W50="Make",0.7,IF(W50="Zapier",0.7,IF(W50="その他",0.5,0.5)))))))))))))))</f>
        <v/>
      </c>
      <c r="Y50" s="22">
        <f>IFERROR(U50*(1-X50),"")</f>
        <v/>
      </c>
      <c r="Z50" s="22">
        <f>IFERROR(U50-Y50,"")</f>
        <v/>
      </c>
      <c r="AA50" s="22">
        <f>IF(AND(P50&gt;0,Q50&gt;=0),P50-Q50,"")</f>
        <v/>
      </c>
      <c r="AB50" s="22">
        <f>IF(P50&gt;0,(P50-Q50)/P50,"")</f>
        <v/>
      </c>
    </row>
    <row r="51" hidden="1" ht="15.75" customHeight="1" s="44">
      <c r="A51" s="18">
        <f>IF('簡易入力モード'!A51&lt;&gt;"",'簡易入力モード'!A51,"")</f>
        <v/>
      </c>
      <c r="B51" s="18" t="n"/>
      <c r="C51" s="19">
        <f>IF('簡易入力モード'!B51&lt;&gt;"",'簡易入力モード'!B51,"")</f>
        <v/>
      </c>
      <c r="D51" s="19">
        <f>IF('簡易入力モード'!C51&lt;&gt;"",'簡易入力モード'!C51,"")</f>
        <v/>
      </c>
      <c r="E51" s="19" t="n"/>
      <c r="F51" s="19" t="n"/>
      <c r="G51" s="19" t="n"/>
      <c r="H51" s="19" t="n"/>
      <c r="I51" s="19" t="n"/>
      <c r="J51" s="19" t="n"/>
      <c r="K51" s="19" t="n"/>
      <c r="L51" s="20" t="n"/>
      <c r="M51" s="20" t="n"/>
      <c r="N51" s="20" t="n"/>
      <c r="O51" s="20" t="n"/>
      <c r="P51" s="20" t="n"/>
      <c r="Q51" s="20" t="n"/>
      <c r="R51" s="18">
        <f>IF('簡易入力モード'!E51&lt;&gt;"",'簡易入力モード'!E51,"")</f>
        <v/>
      </c>
      <c r="S51" s="21" t="n"/>
      <c r="T51" s="19" t="n"/>
      <c r="U51" s="22">
        <f>IFERROR(C51*(D51+E51),"")</f>
        <v/>
      </c>
      <c r="V51" s="22">
        <f>ROUND(100*(0.2*MIN(1,IFERROR(C51/20,0))+0.15*MIN(1,IFERROR(E51/30,0))+0.2*IF(TRIM(G51)="高",1,IF(TRIM(G51)="中",0.5,0))+0.15*IF(TRIM(H51)="高",1,IF(TRIM(H51)="中",0.5,0))+0.1*MIN(1,IFERROR(F51/20,0))+0.15*IF(TRIM(I51)="高",1,IF(TRIM(I51)="中",0.5,0))+0.15*(1-IF(TRIM(J51)="高",1,IF(TRIM(J51)="中",0.5,0)))),0)</f>
        <v/>
      </c>
      <c r="W51" s="22">
        <f>IF(G51="高",IF(H51&lt;&gt;"低","GAS",IF(I51="高","NotebookLM","Gem")),IF(I51="高","NotebookLM","Gem"))</f>
        <v/>
      </c>
      <c r="X51" s="22">
        <f>IF(W51="Gem",0.4,IF(W51="NotebookLM",0.5,IF(W51="GAS",0.7,IF(W51="Microsoft Copilot",0.4,IF(W51="Microsoft 365 AI",0.4,IF(W51="Power Automate",0.7,IF(W51="Power Apps",0.6,IF(W51="ChatGPT",0.5,IF(W51="Claude",0.5,IF(W51="Gemini",0.5,IF(W51="Dify",0.6,IF(W51="n8n",0.7,IF(W51="Make",0.7,IF(W51="Zapier",0.7,IF(W51="その他",0.5,0.5)))))))))))))))</f>
        <v/>
      </c>
      <c r="Y51" s="22">
        <f>IFERROR(U51*(1-X51),"")</f>
        <v/>
      </c>
      <c r="Z51" s="22">
        <f>IFERROR(U51-Y51,"")</f>
        <v/>
      </c>
      <c r="AA51" s="22">
        <f>IF(AND(P51&gt;0,Q51&gt;=0),P51-Q51,"")</f>
        <v/>
      </c>
      <c r="AB51" s="22">
        <f>IF(P51&gt;0,(P51-Q51)/P51,"")</f>
        <v/>
      </c>
    </row>
    <row r="52" hidden="1" ht="15.75" customHeight="1" s="44">
      <c r="A52" s="18">
        <f>IF('簡易入力モード'!A52&lt;&gt;"",'簡易入力モード'!A52,"")</f>
        <v/>
      </c>
      <c r="B52" s="18" t="n"/>
      <c r="C52" s="19">
        <f>IF('簡易入力モード'!B52&lt;&gt;"",'簡易入力モード'!B52,"")</f>
        <v/>
      </c>
      <c r="D52" s="19">
        <f>IF('簡易入力モード'!C52&lt;&gt;"",'簡易入力モード'!C52,"")</f>
        <v/>
      </c>
      <c r="E52" s="19" t="n"/>
      <c r="F52" s="19" t="n"/>
      <c r="G52" s="19" t="n"/>
      <c r="H52" s="19" t="n"/>
      <c r="I52" s="19" t="n"/>
      <c r="J52" s="19" t="n"/>
      <c r="K52" s="19" t="n"/>
      <c r="L52" s="20" t="n"/>
      <c r="M52" s="20" t="n"/>
      <c r="N52" s="20" t="n"/>
      <c r="O52" s="20" t="n"/>
      <c r="P52" s="20" t="n"/>
      <c r="Q52" s="20" t="n"/>
      <c r="R52" s="18">
        <f>IF('簡易入力モード'!E52&lt;&gt;"",'簡易入力モード'!E52,"")</f>
        <v/>
      </c>
      <c r="S52" s="21" t="n"/>
      <c r="T52" s="19" t="n"/>
      <c r="U52" s="22">
        <f>IFERROR(C52*(D52+E52),"")</f>
        <v/>
      </c>
      <c r="V52" s="22">
        <f>ROUND(100*(0.2*MIN(1,IFERROR(C52/20,0))+0.15*MIN(1,IFERROR(E52/30,0))+0.2*IF(TRIM(G52)="高",1,IF(TRIM(G52)="中",0.5,0))+0.15*IF(TRIM(H52)="高",1,IF(TRIM(H52)="中",0.5,0))+0.1*MIN(1,IFERROR(F52/20,0))+0.15*IF(TRIM(I52)="高",1,IF(TRIM(I52)="中",0.5,0))+0.15*(1-IF(TRIM(J52)="高",1,IF(TRIM(J52)="中",0.5,0)))),0)</f>
        <v/>
      </c>
      <c r="W52" s="22">
        <f>IF(G52="高",IF(H52&lt;&gt;"低","GAS",IF(I52="高","NotebookLM","Gem")),IF(I52="高","NotebookLM","Gem"))</f>
        <v/>
      </c>
      <c r="X52" s="22">
        <f>IF(W52="Gem",0.4,IF(W52="NotebookLM",0.5,IF(W52="GAS",0.7,IF(W52="Microsoft Copilot",0.4,IF(W52="Microsoft 365 AI",0.4,IF(W52="Power Automate",0.7,IF(W52="Power Apps",0.6,IF(W52="ChatGPT",0.5,IF(W52="Claude",0.5,IF(W52="Gemini",0.5,IF(W52="Dify",0.6,IF(W52="n8n",0.7,IF(W52="Make",0.7,IF(W52="Zapier",0.7,IF(W52="その他",0.5,0.5)))))))))))))))</f>
        <v/>
      </c>
      <c r="Y52" s="22">
        <f>IFERROR(U52*(1-X52),"")</f>
        <v/>
      </c>
      <c r="Z52" s="22">
        <f>IFERROR(U52-Y52,"")</f>
        <v/>
      </c>
      <c r="AA52" s="22">
        <f>IF(AND(P52&gt;0,Q52&gt;=0),P52-Q52,"")</f>
        <v/>
      </c>
      <c r="AB52" s="22">
        <f>IF(P52&gt;0,(P52-Q52)/P52,"")</f>
        <v/>
      </c>
    </row>
    <row r="53" hidden="1" ht="15.75" customHeight="1" s="44">
      <c r="A53" s="18">
        <f>IF('簡易入力モード'!A53&lt;&gt;"",'簡易入力モード'!A53,"")</f>
        <v/>
      </c>
      <c r="B53" s="18" t="n"/>
      <c r="C53" s="19">
        <f>IF('簡易入力モード'!B53&lt;&gt;"",'簡易入力モード'!B53,"")</f>
        <v/>
      </c>
      <c r="D53" s="19">
        <f>IF('簡易入力モード'!C53&lt;&gt;"",'簡易入力モード'!C53,"")</f>
        <v/>
      </c>
      <c r="E53" s="19" t="n"/>
      <c r="F53" s="19" t="n"/>
      <c r="G53" s="19" t="n"/>
      <c r="H53" s="19" t="n"/>
      <c r="I53" s="19" t="n"/>
      <c r="J53" s="19" t="n"/>
      <c r="K53" s="19" t="n"/>
      <c r="L53" s="20" t="n"/>
      <c r="M53" s="20" t="n"/>
      <c r="N53" s="20" t="n"/>
      <c r="O53" s="20" t="n"/>
      <c r="P53" s="20" t="n"/>
      <c r="Q53" s="20" t="n"/>
      <c r="R53" s="18">
        <f>IF('簡易入力モード'!E53&lt;&gt;"",'簡易入力モード'!E53,"")</f>
        <v/>
      </c>
      <c r="S53" s="21" t="n"/>
      <c r="T53" s="19" t="n"/>
      <c r="U53" s="22">
        <f>IFERROR(C53*(D53+E53),"")</f>
        <v/>
      </c>
      <c r="V53" s="22">
        <f>ROUND(100*(0.2*MIN(1,IFERROR(C53/20,0))+0.15*MIN(1,IFERROR(E53/30,0))+0.2*IF(TRIM(G53)="高",1,IF(TRIM(G53)="中",0.5,0))+0.15*IF(TRIM(H53)="高",1,IF(TRIM(H53)="中",0.5,0))+0.1*MIN(1,IFERROR(F53/20,0))+0.15*IF(TRIM(I53)="高",1,IF(TRIM(I53)="中",0.5,0))+0.15*(1-IF(TRIM(J53)="高",1,IF(TRIM(J53)="中",0.5,0)))),0)</f>
        <v/>
      </c>
      <c r="W53" s="22">
        <f>IF(G53="高",IF(H53&lt;&gt;"低","GAS",IF(I53="高","NotebookLM","Gem")),IF(I53="高","NotebookLM","Gem"))</f>
        <v/>
      </c>
      <c r="X53" s="22">
        <f>IF(W53="Gem",0.4,IF(W53="NotebookLM",0.5,IF(W53="GAS",0.7,IF(W53="Microsoft Copilot",0.4,IF(W53="Microsoft 365 AI",0.4,IF(W53="Power Automate",0.7,IF(W53="Power Apps",0.6,IF(W53="ChatGPT",0.5,IF(W53="Claude",0.5,IF(W53="Gemini",0.5,IF(W53="Dify",0.6,IF(W53="n8n",0.7,IF(W53="Make",0.7,IF(W53="Zapier",0.7,IF(W53="その他",0.5,0.5)))))))))))))))</f>
        <v/>
      </c>
      <c r="Y53" s="22">
        <f>IFERROR(U53*(1-X53),"")</f>
        <v/>
      </c>
      <c r="Z53" s="22">
        <f>IFERROR(U53-Y53,"")</f>
        <v/>
      </c>
      <c r="AA53" s="22">
        <f>IF(AND(P53&gt;0,Q53&gt;=0),P53-Q53,"")</f>
        <v/>
      </c>
      <c r="AB53" s="22">
        <f>IF(P53&gt;0,(P53-Q53)/P53,"")</f>
        <v/>
      </c>
    </row>
    <row r="54" hidden="1" ht="15.75" customHeight="1" s="44">
      <c r="A54" s="18">
        <f>IF('簡易入力モード'!A54&lt;&gt;"",'簡易入力モード'!A54,"")</f>
        <v/>
      </c>
      <c r="B54" s="18" t="n"/>
      <c r="C54" s="19">
        <f>IF('簡易入力モード'!B54&lt;&gt;"",'簡易入力モード'!B54,"")</f>
        <v/>
      </c>
      <c r="D54" s="19">
        <f>IF('簡易入力モード'!C54&lt;&gt;"",'簡易入力モード'!C54,"")</f>
        <v/>
      </c>
      <c r="E54" s="19" t="n"/>
      <c r="F54" s="19" t="n"/>
      <c r="G54" s="19" t="n"/>
      <c r="H54" s="19" t="n"/>
      <c r="I54" s="19" t="n"/>
      <c r="J54" s="19" t="n"/>
      <c r="K54" s="19" t="n"/>
      <c r="L54" s="20" t="n"/>
      <c r="M54" s="20" t="n"/>
      <c r="N54" s="20" t="n"/>
      <c r="O54" s="20" t="n"/>
      <c r="P54" s="20" t="n"/>
      <c r="Q54" s="20" t="n"/>
      <c r="R54" s="18">
        <f>IF('簡易入力モード'!E54&lt;&gt;"",'簡易入力モード'!E54,"")</f>
        <v/>
      </c>
      <c r="S54" s="21" t="n"/>
      <c r="T54" s="19" t="n"/>
      <c r="U54" s="22">
        <f>IFERROR(C54*(D54+E54),"")</f>
        <v/>
      </c>
      <c r="V54" s="22">
        <f>ROUND(100*(0.2*MIN(1,IFERROR(C54/20,0))+0.15*MIN(1,IFERROR(E54/30,0))+0.2*IF(TRIM(G54)="高",1,IF(TRIM(G54)="中",0.5,0))+0.15*IF(TRIM(H54)="高",1,IF(TRIM(H54)="中",0.5,0))+0.1*MIN(1,IFERROR(F54/20,0))+0.15*IF(TRIM(I54)="高",1,IF(TRIM(I54)="中",0.5,0))+0.15*(1-IF(TRIM(J54)="高",1,IF(TRIM(J54)="中",0.5,0)))),0)</f>
        <v/>
      </c>
      <c r="W54" s="22">
        <f>IF(G54="高",IF(H54&lt;&gt;"低","GAS",IF(I54="高","NotebookLM","Gem")),IF(I54="高","NotebookLM","Gem"))</f>
        <v/>
      </c>
      <c r="X54" s="22">
        <f>IF(W54="Gem",0.4,IF(W54="NotebookLM",0.5,IF(W54="GAS",0.7,IF(W54="Microsoft Copilot",0.4,IF(W54="Microsoft 365 AI",0.4,IF(W54="Power Automate",0.7,IF(W54="Power Apps",0.6,IF(W54="ChatGPT",0.5,IF(W54="Claude",0.5,IF(W54="Gemini",0.5,IF(W54="Dify",0.6,IF(W54="n8n",0.7,IF(W54="Make",0.7,IF(W54="Zapier",0.7,IF(W54="その他",0.5,0.5)))))))))))))))</f>
        <v/>
      </c>
      <c r="Y54" s="22">
        <f>IFERROR(U54*(1-X54),"")</f>
        <v/>
      </c>
      <c r="Z54" s="22">
        <f>IFERROR(U54-Y54,"")</f>
        <v/>
      </c>
      <c r="AA54" s="22">
        <f>IF(AND(P54&gt;0,Q54&gt;=0),P54-Q54,"")</f>
        <v/>
      </c>
      <c r="AB54" s="22">
        <f>IF(P54&gt;0,(P54-Q54)/P54,"")</f>
        <v/>
      </c>
    </row>
    <row r="55" hidden="1" ht="15.75" customHeight="1" s="44">
      <c r="A55" s="18">
        <f>IF('簡易入力モード'!A55&lt;&gt;"",'簡易入力モード'!A55,"")</f>
        <v/>
      </c>
      <c r="B55" s="18" t="n"/>
      <c r="C55" s="19">
        <f>IF('簡易入力モード'!B55&lt;&gt;"",'簡易入力モード'!B55,"")</f>
        <v/>
      </c>
      <c r="D55" s="19">
        <f>IF('簡易入力モード'!C55&lt;&gt;"",'簡易入力モード'!C55,"")</f>
        <v/>
      </c>
      <c r="E55" s="19" t="n"/>
      <c r="F55" s="19" t="n"/>
      <c r="G55" s="19" t="n"/>
      <c r="H55" s="19" t="n"/>
      <c r="I55" s="19" t="n"/>
      <c r="J55" s="19" t="n"/>
      <c r="K55" s="19" t="n"/>
      <c r="L55" s="20" t="n"/>
      <c r="M55" s="20" t="n"/>
      <c r="N55" s="20" t="n"/>
      <c r="O55" s="20" t="n"/>
      <c r="P55" s="20" t="n"/>
      <c r="Q55" s="20" t="n"/>
      <c r="R55" s="18">
        <f>IF('簡易入力モード'!E55&lt;&gt;"",'簡易入力モード'!E55,"")</f>
        <v/>
      </c>
      <c r="S55" s="21" t="n"/>
      <c r="T55" s="19" t="n"/>
      <c r="U55" s="22">
        <f>IFERROR(C55*(D55+E55),"")</f>
        <v/>
      </c>
      <c r="V55" s="22">
        <f>ROUND(100*(0.2*MIN(1,IFERROR(C55/20,0))+0.15*MIN(1,IFERROR(E55/30,0))+0.2*IF(TRIM(G55)="高",1,IF(TRIM(G55)="中",0.5,0))+0.15*IF(TRIM(H55)="高",1,IF(TRIM(H55)="中",0.5,0))+0.1*MIN(1,IFERROR(F55/20,0))+0.15*IF(TRIM(I55)="高",1,IF(TRIM(I55)="中",0.5,0))+0.15*(1-IF(TRIM(J55)="高",1,IF(TRIM(J55)="中",0.5,0)))),0)</f>
        <v/>
      </c>
      <c r="W55" s="22">
        <f>IF(G55="高",IF(H55&lt;&gt;"低","GAS",IF(I55="高","NotebookLM","Gem")),IF(I55="高","NotebookLM","Gem"))</f>
        <v/>
      </c>
      <c r="X55" s="22">
        <f>IF(W55="Gem",0.4,IF(W55="NotebookLM",0.5,IF(W55="GAS",0.7,IF(W55="Microsoft Copilot",0.4,IF(W55="Microsoft 365 AI",0.4,IF(W55="Power Automate",0.7,IF(W55="Power Apps",0.6,IF(W55="ChatGPT",0.5,IF(W55="Claude",0.5,IF(W55="Gemini",0.5,IF(W55="Dify",0.6,IF(W55="n8n",0.7,IF(W55="Make",0.7,IF(W55="Zapier",0.7,IF(W55="その他",0.5,0.5)))))))))))))))</f>
        <v/>
      </c>
      <c r="Y55" s="22">
        <f>IFERROR(U55*(1-X55),"")</f>
        <v/>
      </c>
      <c r="Z55" s="22">
        <f>IFERROR(U55-Y55,"")</f>
        <v/>
      </c>
      <c r="AA55" s="22">
        <f>IF(AND(P55&gt;0,Q55&gt;=0),P55-Q55,"")</f>
        <v/>
      </c>
      <c r="AB55" s="22">
        <f>IF(P55&gt;0,(P55-Q55)/P55,"")</f>
        <v/>
      </c>
    </row>
    <row r="56" hidden="1" ht="15.75" customHeight="1" s="44">
      <c r="A56" s="18">
        <f>IF('簡易入力モード'!A56&lt;&gt;"",'簡易入力モード'!A56,"")</f>
        <v/>
      </c>
      <c r="B56" s="18" t="n"/>
      <c r="C56" s="19">
        <f>IF('簡易入力モード'!B56&lt;&gt;"",'簡易入力モード'!B56,"")</f>
        <v/>
      </c>
      <c r="D56" s="19">
        <f>IF('簡易入力モード'!C56&lt;&gt;"",'簡易入力モード'!C56,"")</f>
        <v/>
      </c>
      <c r="E56" s="19" t="n"/>
      <c r="F56" s="19" t="n"/>
      <c r="G56" s="19" t="n"/>
      <c r="H56" s="19" t="n"/>
      <c r="I56" s="19" t="n"/>
      <c r="J56" s="19" t="n"/>
      <c r="K56" s="19" t="n"/>
      <c r="L56" s="20" t="n"/>
      <c r="M56" s="20" t="n"/>
      <c r="N56" s="20" t="n"/>
      <c r="O56" s="20" t="n"/>
      <c r="P56" s="20" t="n"/>
      <c r="Q56" s="20" t="n"/>
      <c r="R56" s="18">
        <f>IF('簡易入力モード'!E56&lt;&gt;"",'簡易入力モード'!E56,"")</f>
        <v/>
      </c>
      <c r="S56" s="21" t="n"/>
      <c r="T56" s="19" t="n"/>
      <c r="U56" s="22">
        <f>IFERROR(C56*(D56+E56),"")</f>
        <v/>
      </c>
      <c r="V56" s="22">
        <f>ROUND(100*(0.2*MIN(1,IFERROR(C56/20,0))+0.15*MIN(1,IFERROR(E56/30,0))+0.2*IF(TRIM(G56)="高",1,IF(TRIM(G56)="中",0.5,0))+0.15*IF(TRIM(H56)="高",1,IF(TRIM(H56)="中",0.5,0))+0.1*MIN(1,IFERROR(F56/20,0))+0.15*IF(TRIM(I56)="高",1,IF(TRIM(I56)="中",0.5,0))+0.15*(1-IF(TRIM(J56)="高",1,IF(TRIM(J56)="中",0.5,0)))),0)</f>
        <v/>
      </c>
      <c r="W56" s="22">
        <f>IF(G56="高",IF(H56&lt;&gt;"低","GAS",IF(I56="高","NotebookLM","Gem")),IF(I56="高","NotebookLM","Gem"))</f>
        <v/>
      </c>
      <c r="X56" s="22">
        <f>IF(W56="Gem",0.4,IF(W56="NotebookLM",0.5,IF(W56="GAS",0.7,IF(W56="Microsoft Copilot",0.4,IF(W56="Microsoft 365 AI",0.4,IF(W56="Power Automate",0.7,IF(W56="Power Apps",0.6,IF(W56="ChatGPT",0.5,IF(W56="Claude",0.5,IF(W56="Gemini",0.5,IF(W56="Dify",0.6,IF(W56="n8n",0.7,IF(W56="Make",0.7,IF(W56="Zapier",0.7,IF(W56="その他",0.5,0.5)))))))))))))))</f>
        <v/>
      </c>
      <c r="Y56" s="22">
        <f>IFERROR(U56*(1-X56),"")</f>
        <v/>
      </c>
      <c r="Z56" s="22">
        <f>IFERROR(U56-Y56,"")</f>
        <v/>
      </c>
      <c r="AA56" s="22">
        <f>IF(AND(P56&gt;0,Q56&gt;=0),P56-Q56,"")</f>
        <v/>
      </c>
      <c r="AB56" s="22">
        <f>IF(P56&gt;0,(P56-Q56)/P56,"")</f>
        <v/>
      </c>
    </row>
    <row r="57" hidden="1" ht="15.75" customHeight="1" s="44">
      <c r="A57" s="18">
        <f>IF('簡易入力モード'!A57&lt;&gt;"",'簡易入力モード'!A57,"")</f>
        <v/>
      </c>
      <c r="B57" s="18" t="n"/>
      <c r="C57" s="19">
        <f>IF('簡易入力モード'!B57&lt;&gt;"",'簡易入力モード'!B57,"")</f>
        <v/>
      </c>
      <c r="D57" s="19">
        <f>IF('簡易入力モード'!C57&lt;&gt;"",'簡易入力モード'!C57,"")</f>
        <v/>
      </c>
      <c r="E57" s="19" t="n"/>
      <c r="F57" s="19" t="n"/>
      <c r="G57" s="19" t="n"/>
      <c r="H57" s="19" t="n"/>
      <c r="I57" s="19" t="n"/>
      <c r="J57" s="19" t="n"/>
      <c r="K57" s="19" t="n"/>
      <c r="L57" s="20" t="n"/>
      <c r="M57" s="20" t="n"/>
      <c r="N57" s="20" t="n"/>
      <c r="O57" s="20" t="n"/>
      <c r="P57" s="20" t="n"/>
      <c r="Q57" s="20" t="n"/>
      <c r="R57" s="18">
        <f>IF('簡易入力モード'!E57&lt;&gt;"",'簡易入力モード'!E57,"")</f>
        <v/>
      </c>
      <c r="S57" s="21" t="n"/>
      <c r="T57" s="19" t="n"/>
      <c r="U57" s="22">
        <f>IFERROR(C57*(D57+E57),"")</f>
        <v/>
      </c>
      <c r="V57" s="22">
        <f>ROUND(100*(0.2*MIN(1,IFERROR(C57/20,0))+0.15*MIN(1,IFERROR(E57/30,0))+0.2*IF(TRIM(G57)="高",1,IF(TRIM(G57)="中",0.5,0))+0.15*IF(TRIM(H57)="高",1,IF(TRIM(H57)="中",0.5,0))+0.1*MIN(1,IFERROR(F57/20,0))+0.15*IF(TRIM(I57)="高",1,IF(TRIM(I57)="中",0.5,0))+0.15*(1-IF(TRIM(J57)="高",1,IF(TRIM(J57)="中",0.5,0)))),0)</f>
        <v/>
      </c>
      <c r="W57" s="22">
        <f>IF(G57="高",IF(H57&lt;&gt;"低","GAS",IF(I57="高","NotebookLM","Gem")),IF(I57="高","NotebookLM","Gem"))</f>
        <v/>
      </c>
      <c r="X57" s="22">
        <f>IF(W57="Gem",0.4,IF(W57="NotebookLM",0.5,IF(W57="GAS",0.7,IF(W57="Microsoft Copilot",0.4,IF(W57="Microsoft 365 AI",0.4,IF(W57="Power Automate",0.7,IF(W57="Power Apps",0.6,IF(W57="ChatGPT",0.5,IF(W57="Claude",0.5,IF(W57="Gemini",0.5,IF(W57="Dify",0.6,IF(W57="n8n",0.7,IF(W57="Make",0.7,IF(W57="Zapier",0.7,IF(W57="その他",0.5,0.5)))))))))))))))</f>
        <v/>
      </c>
      <c r="Y57" s="22">
        <f>IFERROR(U57*(1-X57),"")</f>
        <v/>
      </c>
      <c r="Z57" s="22">
        <f>IFERROR(U57-Y57,"")</f>
        <v/>
      </c>
      <c r="AA57" s="22">
        <f>IF(AND(P57&gt;0,Q57&gt;=0),P57-Q57,"")</f>
        <v/>
      </c>
      <c r="AB57" s="22">
        <f>IF(P57&gt;0,(P57-Q57)/P57,"")</f>
        <v/>
      </c>
    </row>
    <row r="58" hidden="1" ht="15.75" customHeight="1" s="44">
      <c r="A58" s="18">
        <f>IF('簡易入力モード'!A58&lt;&gt;"",'簡易入力モード'!A58,"")</f>
        <v/>
      </c>
      <c r="B58" s="18" t="n"/>
      <c r="C58" s="19">
        <f>IF('簡易入力モード'!B58&lt;&gt;"",'簡易入力モード'!B58,"")</f>
        <v/>
      </c>
      <c r="D58" s="19">
        <f>IF('簡易入力モード'!C58&lt;&gt;"",'簡易入力モード'!C58,"")</f>
        <v/>
      </c>
      <c r="E58" s="19" t="n"/>
      <c r="F58" s="19" t="n"/>
      <c r="G58" s="19" t="n"/>
      <c r="H58" s="19" t="n"/>
      <c r="I58" s="19" t="n"/>
      <c r="J58" s="19" t="n"/>
      <c r="K58" s="19" t="n"/>
      <c r="L58" s="20" t="n"/>
      <c r="M58" s="20" t="n"/>
      <c r="N58" s="20" t="n"/>
      <c r="O58" s="20" t="n"/>
      <c r="P58" s="20" t="n"/>
      <c r="Q58" s="20" t="n"/>
      <c r="R58" s="18">
        <f>IF('簡易入力モード'!E58&lt;&gt;"",'簡易入力モード'!E58,"")</f>
        <v/>
      </c>
      <c r="S58" s="21" t="n"/>
      <c r="T58" s="19" t="n"/>
      <c r="U58" s="22">
        <f>IFERROR(C58*(D58+E58),"")</f>
        <v/>
      </c>
      <c r="V58" s="22">
        <f>ROUND(100*(0.2*MIN(1,IFERROR(C58/20,0))+0.15*MIN(1,IFERROR(E58/30,0))+0.2*IF(TRIM(G58)="高",1,IF(TRIM(G58)="中",0.5,0))+0.15*IF(TRIM(H58)="高",1,IF(TRIM(H58)="中",0.5,0))+0.1*MIN(1,IFERROR(F58/20,0))+0.15*IF(TRIM(I58)="高",1,IF(TRIM(I58)="中",0.5,0))+0.15*(1-IF(TRIM(J58)="高",1,IF(TRIM(J58)="中",0.5,0)))),0)</f>
        <v/>
      </c>
      <c r="W58" s="22">
        <f>IF(G58="高",IF(H58&lt;&gt;"低","GAS",IF(I58="高","NotebookLM","Gem")),IF(I58="高","NotebookLM","Gem"))</f>
        <v/>
      </c>
      <c r="X58" s="22">
        <f>IF(W58="Gem",0.4,IF(W58="NotebookLM",0.5,IF(W58="GAS",0.7,IF(W58="Microsoft Copilot",0.4,IF(W58="Microsoft 365 AI",0.4,IF(W58="Power Automate",0.7,IF(W58="Power Apps",0.6,IF(W58="ChatGPT",0.5,IF(W58="Claude",0.5,IF(W58="Gemini",0.5,IF(W58="Dify",0.6,IF(W58="n8n",0.7,IF(W58="Make",0.7,IF(W58="Zapier",0.7,IF(W58="その他",0.5,0.5)))))))))))))))</f>
        <v/>
      </c>
      <c r="Y58" s="22">
        <f>IFERROR(U58*(1-X58),"")</f>
        <v/>
      </c>
      <c r="Z58" s="22">
        <f>IFERROR(U58-Y58,"")</f>
        <v/>
      </c>
      <c r="AA58" s="22">
        <f>IF(AND(P58&gt;0,Q58&gt;=0),P58-Q58,"")</f>
        <v/>
      </c>
      <c r="AB58" s="22">
        <f>IF(P58&gt;0,(P58-Q58)/P58,"")</f>
        <v/>
      </c>
    </row>
    <row r="59" hidden="1" ht="15.75" customHeight="1" s="44">
      <c r="A59" s="18">
        <f>IF('簡易入力モード'!A59&lt;&gt;"",'簡易入力モード'!A59,"")</f>
        <v/>
      </c>
      <c r="B59" s="18" t="n"/>
      <c r="C59" s="19">
        <f>IF('簡易入力モード'!B59&lt;&gt;"",'簡易入力モード'!B59,"")</f>
        <v/>
      </c>
      <c r="D59" s="19">
        <f>IF('簡易入力モード'!C59&lt;&gt;"",'簡易入力モード'!C59,"")</f>
        <v/>
      </c>
      <c r="E59" s="19" t="n"/>
      <c r="F59" s="19" t="n"/>
      <c r="G59" s="19" t="n"/>
      <c r="H59" s="19" t="n"/>
      <c r="I59" s="19" t="n"/>
      <c r="J59" s="19" t="n"/>
      <c r="K59" s="19" t="n"/>
      <c r="L59" s="20" t="n"/>
      <c r="M59" s="20" t="n"/>
      <c r="N59" s="20" t="n"/>
      <c r="O59" s="20" t="n"/>
      <c r="P59" s="20" t="n"/>
      <c r="Q59" s="20" t="n"/>
      <c r="R59" s="18">
        <f>IF('簡易入力モード'!E59&lt;&gt;"",'簡易入力モード'!E59,"")</f>
        <v/>
      </c>
      <c r="S59" s="21" t="n"/>
      <c r="T59" s="19" t="n"/>
      <c r="U59" s="22">
        <f>IFERROR(C59*(D59+E59),"")</f>
        <v/>
      </c>
      <c r="V59" s="22">
        <f>ROUND(100*(0.2*MIN(1,IFERROR(C59/20,0))+0.15*MIN(1,IFERROR(E59/30,0))+0.2*IF(TRIM(G59)="高",1,IF(TRIM(G59)="中",0.5,0))+0.15*IF(TRIM(H59)="高",1,IF(TRIM(H59)="中",0.5,0))+0.1*MIN(1,IFERROR(F59/20,0))+0.15*IF(TRIM(I59)="高",1,IF(TRIM(I59)="中",0.5,0))+0.15*(1-IF(TRIM(J59)="高",1,IF(TRIM(J59)="中",0.5,0)))),0)</f>
        <v/>
      </c>
      <c r="W59" s="22">
        <f>IF(G59="高",IF(H59&lt;&gt;"低","GAS",IF(I59="高","NotebookLM","Gem")),IF(I59="高","NotebookLM","Gem"))</f>
        <v/>
      </c>
      <c r="X59" s="22">
        <f>IF(W59="Gem",0.4,IF(W59="NotebookLM",0.5,IF(W59="GAS",0.7,IF(W59="Microsoft Copilot",0.4,IF(W59="Microsoft 365 AI",0.4,IF(W59="Power Automate",0.7,IF(W59="Power Apps",0.6,IF(W59="ChatGPT",0.5,IF(W59="Claude",0.5,IF(W59="Gemini",0.5,IF(W59="Dify",0.6,IF(W59="n8n",0.7,IF(W59="Make",0.7,IF(W59="Zapier",0.7,IF(W59="その他",0.5,0.5)))))))))))))))</f>
        <v/>
      </c>
      <c r="Y59" s="22">
        <f>IFERROR(U59*(1-X59),"")</f>
        <v/>
      </c>
      <c r="Z59" s="22">
        <f>IFERROR(U59-Y59,"")</f>
        <v/>
      </c>
      <c r="AA59" s="22">
        <f>IF(AND(P59&gt;0,Q59&gt;=0),P59-Q59,"")</f>
        <v/>
      </c>
      <c r="AB59" s="22">
        <f>IF(P59&gt;0,(P59-Q59)/P59,"")</f>
        <v/>
      </c>
    </row>
    <row r="60" hidden="1" ht="15.75" customHeight="1" s="44">
      <c r="A60" s="18">
        <f>IF('簡易入力モード'!A60&lt;&gt;"",'簡易入力モード'!A60,"")</f>
        <v/>
      </c>
      <c r="B60" s="18" t="n"/>
      <c r="C60" s="19">
        <f>IF('簡易入力モード'!B60&lt;&gt;"",'簡易入力モード'!B60,"")</f>
        <v/>
      </c>
      <c r="D60" s="19">
        <f>IF('簡易入力モード'!C60&lt;&gt;"",'簡易入力モード'!C60,"")</f>
        <v/>
      </c>
      <c r="E60" s="19" t="n"/>
      <c r="F60" s="19" t="n"/>
      <c r="G60" s="19" t="n"/>
      <c r="H60" s="19" t="n"/>
      <c r="I60" s="19" t="n"/>
      <c r="J60" s="19" t="n"/>
      <c r="K60" s="19" t="n"/>
      <c r="L60" s="20" t="n"/>
      <c r="M60" s="20" t="n"/>
      <c r="N60" s="20" t="n"/>
      <c r="O60" s="20" t="n"/>
      <c r="P60" s="20" t="n"/>
      <c r="Q60" s="20" t="n"/>
      <c r="R60" s="18">
        <f>IF('簡易入力モード'!E60&lt;&gt;"",'簡易入力モード'!E60,"")</f>
        <v/>
      </c>
      <c r="S60" s="21" t="n"/>
      <c r="T60" s="19" t="n"/>
      <c r="U60" s="22">
        <f>IFERROR(C60*(D60+E60),"")</f>
        <v/>
      </c>
      <c r="V60" s="22">
        <f>ROUND(100*(0.2*MIN(1,IFERROR(C60/20,0))+0.15*MIN(1,IFERROR(E60/30,0))+0.2*IF(TRIM(G60)="高",1,IF(TRIM(G60)="中",0.5,0))+0.15*IF(TRIM(H60)="高",1,IF(TRIM(H60)="中",0.5,0))+0.1*MIN(1,IFERROR(F60/20,0))+0.15*IF(TRIM(I60)="高",1,IF(TRIM(I60)="中",0.5,0))+0.15*(1-IF(TRIM(J60)="高",1,IF(TRIM(J60)="中",0.5,0)))),0)</f>
        <v/>
      </c>
      <c r="W60" s="22">
        <f>IF(G60="高",IF(H60&lt;&gt;"低","GAS",IF(I60="高","NotebookLM","Gem")),IF(I60="高","NotebookLM","Gem"))</f>
        <v/>
      </c>
      <c r="X60" s="22">
        <f>IF(W60="Gem",0.4,IF(W60="NotebookLM",0.5,IF(W60="GAS",0.7,IF(W60="Microsoft Copilot",0.4,IF(W60="Microsoft 365 AI",0.4,IF(W60="Power Automate",0.7,IF(W60="Power Apps",0.6,IF(W60="ChatGPT",0.5,IF(W60="Claude",0.5,IF(W60="Gemini",0.5,IF(W60="Dify",0.6,IF(W60="n8n",0.7,IF(W60="Make",0.7,IF(W60="Zapier",0.7,IF(W60="その他",0.5,0.5)))))))))))))))</f>
        <v/>
      </c>
      <c r="Y60" s="22">
        <f>IFERROR(U60*(1-X60),"")</f>
        <v/>
      </c>
      <c r="Z60" s="22">
        <f>IFERROR(U60-Y60,"")</f>
        <v/>
      </c>
      <c r="AA60" s="22">
        <f>IF(AND(P60&gt;0,Q60&gt;=0),P60-Q60,"")</f>
        <v/>
      </c>
      <c r="AB60" s="22">
        <f>IF(P60&gt;0,(P60-Q60)/P60,"")</f>
        <v/>
      </c>
    </row>
    <row r="61" hidden="1" ht="15.75" customHeight="1" s="44">
      <c r="A61" s="18">
        <f>IF('簡易入力モード'!A61&lt;&gt;"",'簡易入力モード'!A61,"")</f>
        <v/>
      </c>
      <c r="B61" s="18" t="n"/>
      <c r="C61" s="19">
        <f>IF('簡易入力モード'!B61&lt;&gt;"",'簡易入力モード'!B61,"")</f>
        <v/>
      </c>
      <c r="D61" s="19">
        <f>IF('簡易入力モード'!C61&lt;&gt;"",'簡易入力モード'!C61,"")</f>
        <v/>
      </c>
      <c r="E61" s="19" t="n"/>
      <c r="F61" s="19" t="n"/>
      <c r="G61" s="19" t="n"/>
      <c r="H61" s="19" t="n"/>
      <c r="I61" s="19" t="n"/>
      <c r="J61" s="19" t="n"/>
      <c r="K61" s="19" t="n"/>
      <c r="L61" s="20" t="n"/>
      <c r="M61" s="20" t="n"/>
      <c r="N61" s="20" t="n"/>
      <c r="O61" s="20" t="n"/>
      <c r="P61" s="20" t="n"/>
      <c r="Q61" s="20" t="n"/>
      <c r="R61" s="18">
        <f>IF('簡易入力モード'!E61&lt;&gt;"",'簡易入力モード'!E61,"")</f>
        <v/>
      </c>
      <c r="S61" s="21" t="n"/>
      <c r="T61" s="19" t="n"/>
      <c r="U61" s="22">
        <f>IFERROR(C61*(D61+E61),"")</f>
        <v/>
      </c>
      <c r="V61" s="22">
        <f>ROUND(100*(0.2*MIN(1,IFERROR(C61/20,0))+0.15*MIN(1,IFERROR(E61/30,0))+0.2*IF(TRIM(G61)="高",1,IF(TRIM(G61)="中",0.5,0))+0.15*IF(TRIM(H61)="高",1,IF(TRIM(H61)="中",0.5,0))+0.1*MIN(1,IFERROR(F61/20,0))+0.15*IF(TRIM(I61)="高",1,IF(TRIM(I61)="中",0.5,0))+0.15*(1-IF(TRIM(J61)="高",1,IF(TRIM(J61)="中",0.5,0)))),0)</f>
        <v/>
      </c>
      <c r="W61" s="22">
        <f>IF(G61="高",IF(H61&lt;&gt;"低","GAS",IF(I61="高","NotebookLM","Gem")),IF(I61="高","NotebookLM","Gem"))</f>
        <v/>
      </c>
      <c r="X61" s="22">
        <f>IF(W61="Gem",0.4,IF(W61="NotebookLM",0.5,IF(W61="GAS",0.7,IF(W61="Microsoft Copilot",0.4,IF(W61="Microsoft 365 AI",0.4,IF(W61="Power Automate",0.7,IF(W61="Power Apps",0.6,IF(W61="ChatGPT",0.5,IF(W61="Claude",0.5,IF(W61="Gemini",0.5,IF(W61="Dify",0.6,IF(W61="n8n",0.7,IF(W61="Make",0.7,IF(W61="Zapier",0.7,IF(W61="その他",0.5,0.5)))))))))))))))</f>
        <v/>
      </c>
      <c r="Y61" s="22">
        <f>IFERROR(U61*(1-X61),"")</f>
        <v/>
      </c>
      <c r="Z61" s="22">
        <f>IFERROR(U61-Y61,"")</f>
        <v/>
      </c>
      <c r="AA61" s="22">
        <f>IF(AND(P61&gt;0,Q61&gt;=0),P61-Q61,"")</f>
        <v/>
      </c>
      <c r="AB61" s="22">
        <f>IF(P61&gt;0,(P61-Q61)/P61,"")</f>
        <v/>
      </c>
    </row>
    <row r="62" hidden="1" ht="15.75" customHeight="1" s="44">
      <c r="A62" s="18">
        <f>IF('簡易入力モード'!A62&lt;&gt;"",'簡易入力モード'!A62,"")</f>
        <v/>
      </c>
      <c r="B62" s="18" t="n"/>
      <c r="C62" s="19">
        <f>IF('簡易入力モード'!B62&lt;&gt;"",'簡易入力モード'!B62,"")</f>
        <v/>
      </c>
      <c r="D62" s="19">
        <f>IF('簡易入力モード'!C62&lt;&gt;"",'簡易入力モード'!C62,"")</f>
        <v/>
      </c>
      <c r="E62" s="19" t="n"/>
      <c r="F62" s="19" t="n"/>
      <c r="G62" s="19" t="n"/>
      <c r="H62" s="19" t="n"/>
      <c r="I62" s="19" t="n"/>
      <c r="J62" s="19" t="n"/>
      <c r="K62" s="19" t="n"/>
      <c r="L62" s="20" t="n"/>
      <c r="M62" s="20" t="n"/>
      <c r="N62" s="20" t="n"/>
      <c r="O62" s="20" t="n"/>
      <c r="P62" s="20" t="n"/>
      <c r="Q62" s="20" t="n"/>
      <c r="R62" s="18">
        <f>IF('簡易入力モード'!E62&lt;&gt;"",'簡易入力モード'!E62,"")</f>
        <v/>
      </c>
      <c r="S62" s="21" t="n"/>
      <c r="T62" s="19" t="n"/>
      <c r="U62" s="22">
        <f>IFERROR(C62*(D62+E62),"")</f>
        <v/>
      </c>
      <c r="V62" s="22">
        <f>ROUND(100*(0.2*MIN(1,IFERROR(C62/20,0))+0.15*MIN(1,IFERROR(E62/30,0))+0.2*IF(TRIM(G62)="高",1,IF(TRIM(G62)="中",0.5,0))+0.15*IF(TRIM(H62)="高",1,IF(TRIM(H62)="中",0.5,0))+0.1*MIN(1,IFERROR(F62/20,0))+0.15*IF(TRIM(I62)="高",1,IF(TRIM(I62)="中",0.5,0))+0.15*(1-IF(TRIM(J62)="高",1,IF(TRIM(J62)="中",0.5,0)))),0)</f>
        <v/>
      </c>
      <c r="W62" s="22">
        <f>IF(G62="高",IF(H62&lt;&gt;"低","GAS",IF(I62="高","NotebookLM","Gem")),IF(I62="高","NotebookLM","Gem"))</f>
        <v/>
      </c>
      <c r="X62" s="22">
        <f>IF(W62="Gem",0.4,IF(W62="NotebookLM",0.5,IF(W62="GAS",0.7,IF(W62="Microsoft Copilot",0.4,IF(W62="Microsoft 365 AI",0.4,IF(W62="Power Automate",0.7,IF(W62="Power Apps",0.6,IF(W62="ChatGPT",0.5,IF(W62="Claude",0.5,IF(W62="Gemini",0.5,IF(W62="Dify",0.6,IF(W62="n8n",0.7,IF(W62="Make",0.7,IF(W62="Zapier",0.7,IF(W62="その他",0.5,0.5)))))))))))))))</f>
        <v/>
      </c>
      <c r="Y62" s="22">
        <f>IFERROR(U62*(1-X62),"")</f>
        <v/>
      </c>
      <c r="Z62" s="22">
        <f>IFERROR(U62-Y62,"")</f>
        <v/>
      </c>
      <c r="AA62" s="22">
        <f>IF(AND(P62&gt;0,Q62&gt;=0),P62-Q62,"")</f>
        <v/>
      </c>
      <c r="AB62" s="22">
        <f>IF(P62&gt;0,(P62-Q62)/P62,"")</f>
        <v/>
      </c>
    </row>
    <row r="63" hidden="1" ht="15.75" customHeight="1" s="44">
      <c r="A63" s="18">
        <f>IF('簡易入力モード'!A63&lt;&gt;"",'簡易入力モード'!A63,"")</f>
        <v/>
      </c>
      <c r="B63" s="18" t="n"/>
      <c r="C63" s="19">
        <f>IF('簡易入力モード'!B63&lt;&gt;"",'簡易入力モード'!B63,"")</f>
        <v/>
      </c>
      <c r="D63" s="19">
        <f>IF('簡易入力モード'!C63&lt;&gt;"",'簡易入力モード'!C63,"")</f>
        <v/>
      </c>
      <c r="E63" s="19" t="n"/>
      <c r="F63" s="19" t="n"/>
      <c r="G63" s="19" t="n"/>
      <c r="H63" s="19" t="n"/>
      <c r="I63" s="19" t="n"/>
      <c r="J63" s="19" t="n"/>
      <c r="K63" s="19" t="n"/>
      <c r="L63" s="20" t="n"/>
      <c r="M63" s="20" t="n"/>
      <c r="N63" s="20" t="n"/>
      <c r="O63" s="20" t="n"/>
      <c r="P63" s="20" t="n"/>
      <c r="Q63" s="20" t="n"/>
      <c r="R63" s="18">
        <f>IF('簡易入力モード'!E63&lt;&gt;"",'簡易入力モード'!E63,"")</f>
        <v/>
      </c>
      <c r="S63" s="21" t="n"/>
      <c r="T63" s="19" t="n"/>
      <c r="U63" s="22">
        <f>IFERROR(C63*(D63+E63),"")</f>
        <v/>
      </c>
      <c r="V63" s="22">
        <f>ROUND(100*(0.2*MIN(1,IFERROR(C63/20,0))+0.15*MIN(1,IFERROR(E63/30,0))+0.2*IF(TRIM(G63)="高",1,IF(TRIM(G63)="中",0.5,0))+0.15*IF(TRIM(H63)="高",1,IF(TRIM(H63)="中",0.5,0))+0.1*MIN(1,IFERROR(F63/20,0))+0.15*IF(TRIM(I63)="高",1,IF(TRIM(I63)="中",0.5,0))+0.15*(1-IF(TRIM(J63)="高",1,IF(TRIM(J63)="中",0.5,0)))),0)</f>
        <v/>
      </c>
      <c r="W63" s="22">
        <f>IF(G63="高",IF(H63&lt;&gt;"低","GAS",IF(I63="高","NotebookLM","Gem")),IF(I63="高","NotebookLM","Gem"))</f>
        <v/>
      </c>
      <c r="X63" s="22">
        <f>IF(W63="Gem",0.4,IF(W63="NotebookLM",0.5,IF(W63="GAS",0.7,IF(W63="Microsoft Copilot",0.4,IF(W63="Microsoft 365 AI",0.4,IF(W63="Power Automate",0.7,IF(W63="Power Apps",0.6,IF(W63="ChatGPT",0.5,IF(W63="Claude",0.5,IF(W63="Gemini",0.5,IF(W63="Dify",0.6,IF(W63="n8n",0.7,IF(W63="Make",0.7,IF(W63="Zapier",0.7,IF(W63="その他",0.5,0.5)))))))))))))))</f>
        <v/>
      </c>
      <c r="Y63" s="22">
        <f>IFERROR(U63*(1-X63),"")</f>
        <v/>
      </c>
      <c r="Z63" s="22">
        <f>IFERROR(U63-Y63,"")</f>
        <v/>
      </c>
      <c r="AA63" s="22">
        <f>IF(AND(P63&gt;0,Q63&gt;=0),P63-Q63,"")</f>
        <v/>
      </c>
      <c r="AB63" s="22">
        <f>IF(P63&gt;0,(P63-Q63)/P63,"")</f>
        <v/>
      </c>
    </row>
    <row r="64" hidden="1" ht="15.75" customHeight="1" s="44">
      <c r="A64" s="18">
        <f>IF('簡易入力モード'!A64&lt;&gt;"",'簡易入力モード'!A64,"")</f>
        <v/>
      </c>
      <c r="B64" s="18" t="n"/>
      <c r="C64" s="19">
        <f>IF('簡易入力モード'!B64&lt;&gt;"",'簡易入力モード'!B64,"")</f>
        <v/>
      </c>
      <c r="D64" s="19">
        <f>IF('簡易入力モード'!C64&lt;&gt;"",'簡易入力モード'!C64,"")</f>
        <v/>
      </c>
      <c r="E64" s="19" t="n"/>
      <c r="F64" s="19" t="n"/>
      <c r="G64" s="19" t="n"/>
      <c r="H64" s="19" t="n"/>
      <c r="I64" s="19" t="n"/>
      <c r="J64" s="19" t="n"/>
      <c r="K64" s="19" t="n"/>
      <c r="L64" s="20" t="n"/>
      <c r="M64" s="20" t="n"/>
      <c r="N64" s="20" t="n"/>
      <c r="O64" s="20" t="n"/>
      <c r="P64" s="20" t="n"/>
      <c r="Q64" s="20" t="n"/>
      <c r="R64" s="18">
        <f>IF('簡易入力モード'!E64&lt;&gt;"",'簡易入力モード'!E64,"")</f>
        <v/>
      </c>
      <c r="S64" s="21" t="n"/>
      <c r="T64" s="19" t="n"/>
      <c r="U64" s="22">
        <f>IFERROR(C64*(D64+E64),"")</f>
        <v/>
      </c>
      <c r="V64" s="22">
        <f>ROUND(100*(0.2*MIN(1,IFERROR(C64/20,0))+0.15*MIN(1,IFERROR(E64/30,0))+0.2*IF(TRIM(G64)="高",1,IF(TRIM(G64)="中",0.5,0))+0.15*IF(TRIM(H64)="高",1,IF(TRIM(H64)="中",0.5,0))+0.1*MIN(1,IFERROR(F64/20,0))+0.15*IF(TRIM(I64)="高",1,IF(TRIM(I64)="中",0.5,0))+0.15*(1-IF(TRIM(J64)="高",1,IF(TRIM(J64)="中",0.5,0)))),0)</f>
        <v/>
      </c>
      <c r="W64" s="22">
        <f>IF(G64="高",IF(H64&lt;&gt;"低","GAS",IF(I64="高","NotebookLM","Gem")),IF(I64="高","NotebookLM","Gem"))</f>
        <v/>
      </c>
      <c r="X64" s="22">
        <f>IF(W64="Gem",0.4,IF(W64="NotebookLM",0.5,IF(W64="GAS",0.7,IF(W64="Microsoft Copilot",0.4,IF(W64="Microsoft 365 AI",0.4,IF(W64="Power Automate",0.7,IF(W64="Power Apps",0.6,IF(W64="ChatGPT",0.5,IF(W64="Claude",0.5,IF(W64="Gemini",0.5,IF(W64="Dify",0.6,IF(W64="n8n",0.7,IF(W64="Make",0.7,IF(W64="Zapier",0.7,IF(W64="その他",0.5,0.5)))))))))))))))</f>
        <v/>
      </c>
      <c r="Y64" s="22">
        <f>IFERROR(U64*(1-X64),"")</f>
        <v/>
      </c>
      <c r="Z64" s="22">
        <f>IFERROR(U64-Y64,"")</f>
        <v/>
      </c>
      <c r="AA64" s="22">
        <f>IF(AND(P64&gt;0,Q64&gt;=0),P64-Q64,"")</f>
        <v/>
      </c>
      <c r="AB64" s="22">
        <f>IF(P64&gt;0,(P64-Q64)/P64,"")</f>
        <v/>
      </c>
    </row>
    <row r="65" hidden="1" ht="15.75" customHeight="1" s="44">
      <c r="A65" s="18">
        <f>IF('簡易入力モード'!A65&lt;&gt;"",'簡易入力モード'!A65,"")</f>
        <v/>
      </c>
      <c r="B65" s="18" t="n"/>
      <c r="C65" s="19">
        <f>IF('簡易入力モード'!B65&lt;&gt;"",'簡易入力モード'!B65,"")</f>
        <v/>
      </c>
      <c r="D65" s="19">
        <f>IF('簡易入力モード'!C65&lt;&gt;"",'簡易入力モード'!C65,"")</f>
        <v/>
      </c>
      <c r="E65" s="19" t="n"/>
      <c r="F65" s="19" t="n"/>
      <c r="G65" s="19" t="n"/>
      <c r="H65" s="19" t="n"/>
      <c r="I65" s="19" t="n"/>
      <c r="J65" s="19" t="n"/>
      <c r="K65" s="19" t="n"/>
      <c r="L65" s="20" t="n"/>
      <c r="M65" s="20" t="n"/>
      <c r="N65" s="20" t="n"/>
      <c r="O65" s="20" t="n"/>
      <c r="P65" s="20" t="n"/>
      <c r="Q65" s="20" t="n"/>
      <c r="R65" s="18">
        <f>IF('簡易入力モード'!E65&lt;&gt;"",'簡易入力モード'!E65,"")</f>
        <v/>
      </c>
      <c r="S65" s="21" t="n"/>
      <c r="T65" s="19" t="n"/>
      <c r="U65" s="22">
        <f>IFERROR(C65*(D65+E65),"")</f>
        <v/>
      </c>
      <c r="V65" s="22">
        <f>ROUND(100*(0.2*MIN(1,IFERROR(C65/20,0))+0.15*MIN(1,IFERROR(E65/30,0))+0.2*IF(TRIM(G65)="高",1,IF(TRIM(G65)="中",0.5,0))+0.15*IF(TRIM(H65)="高",1,IF(TRIM(H65)="中",0.5,0))+0.1*MIN(1,IFERROR(F65/20,0))+0.15*IF(TRIM(I65)="高",1,IF(TRIM(I65)="中",0.5,0))+0.15*(1-IF(TRIM(J65)="高",1,IF(TRIM(J65)="中",0.5,0)))),0)</f>
        <v/>
      </c>
      <c r="W65" s="22">
        <f>IF(G65="高",IF(H65&lt;&gt;"低","GAS",IF(I65="高","NotebookLM","Gem")),IF(I65="高","NotebookLM","Gem"))</f>
        <v/>
      </c>
      <c r="X65" s="22">
        <f>IF(W65="Gem",0.4,IF(W65="NotebookLM",0.5,IF(W65="GAS",0.7,IF(W65="Microsoft Copilot",0.4,IF(W65="Microsoft 365 AI",0.4,IF(W65="Power Automate",0.7,IF(W65="Power Apps",0.6,IF(W65="ChatGPT",0.5,IF(W65="Claude",0.5,IF(W65="Gemini",0.5,IF(W65="Dify",0.6,IF(W65="n8n",0.7,IF(W65="Make",0.7,IF(W65="Zapier",0.7,IF(W65="その他",0.5,0.5)))))))))))))))</f>
        <v/>
      </c>
      <c r="Y65" s="22">
        <f>IFERROR(U65*(1-X65),"")</f>
        <v/>
      </c>
      <c r="Z65" s="22">
        <f>IFERROR(U65-Y65,"")</f>
        <v/>
      </c>
      <c r="AA65" s="22">
        <f>IF(AND(P65&gt;0,Q65&gt;=0),P65-Q65,"")</f>
        <v/>
      </c>
      <c r="AB65" s="22">
        <f>IF(P65&gt;0,(P65-Q65)/P65,"")</f>
        <v/>
      </c>
    </row>
    <row r="66" hidden="1" ht="15.75" customHeight="1" s="44">
      <c r="A66" s="18">
        <f>IF('簡易入力モード'!A66&lt;&gt;"",'簡易入力モード'!A66,"")</f>
        <v/>
      </c>
      <c r="B66" s="18" t="n"/>
      <c r="C66" s="19">
        <f>IF('簡易入力モード'!B66&lt;&gt;"",'簡易入力モード'!B66,"")</f>
        <v/>
      </c>
      <c r="D66" s="19">
        <f>IF('簡易入力モード'!C66&lt;&gt;"",'簡易入力モード'!C66,"")</f>
        <v/>
      </c>
      <c r="E66" s="19" t="n"/>
      <c r="F66" s="19" t="n"/>
      <c r="G66" s="19" t="n"/>
      <c r="H66" s="19" t="n"/>
      <c r="I66" s="19" t="n"/>
      <c r="J66" s="19" t="n"/>
      <c r="K66" s="19" t="n"/>
      <c r="L66" s="20" t="n"/>
      <c r="M66" s="20" t="n"/>
      <c r="N66" s="20" t="n"/>
      <c r="O66" s="20" t="n"/>
      <c r="P66" s="20" t="n"/>
      <c r="Q66" s="20" t="n"/>
      <c r="R66" s="18">
        <f>IF('簡易入力モード'!E66&lt;&gt;"",'簡易入力モード'!E66,"")</f>
        <v/>
      </c>
      <c r="S66" s="21" t="n"/>
      <c r="T66" s="19" t="n"/>
      <c r="U66" s="22">
        <f>IFERROR(C66*(D66+E66),"")</f>
        <v/>
      </c>
      <c r="V66" s="22">
        <f>ROUND(100*(0.2*MIN(1,IFERROR(C66/20,0))+0.15*MIN(1,IFERROR(E66/30,0))+0.2*IF(TRIM(G66)="高",1,IF(TRIM(G66)="中",0.5,0))+0.15*IF(TRIM(H66)="高",1,IF(TRIM(H66)="中",0.5,0))+0.1*MIN(1,IFERROR(F66/20,0))+0.15*IF(TRIM(I66)="高",1,IF(TRIM(I66)="中",0.5,0))+0.15*(1-IF(TRIM(J66)="高",1,IF(TRIM(J66)="中",0.5,0)))),0)</f>
        <v/>
      </c>
      <c r="W66" s="22">
        <f>IF(G66="高",IF(H66&lt;&gt;"低","GAS",IF(I66="高","NotebookLM","Gem")),IF(I66="高","NotebookLM","Gem"))</f>
        <v/>
      </c>
      <c r="X66" s="22">
        <f>IF(W66="Gem",0.4,IF(W66="NotebookLM",0.5,IF(W66="GAS",0.7,IF(W66="Microsoft Copilot",0.4,IF(W66="Microsoft 365 AI",0.4,IF(W66="Power Automate",0.7,IF(W66="Power Apps",0.6,IF(W66="ChatGPT",0.5,IF(W66="Claude",0.5,IF(W66="Gemini",0.5,IF(W66="Dify",0.6,IF(W66="n8n",0.7,IF(W66="Make",0.7,IF(W66="Zapier",0.7,IF(W66="その他",0.5,0.5)))))))))))))))</f>
        <v/>
      </c>
      <c r="Y66" s="22">
        <f>IFERROR(U66*(1-X66),"")</f>
        <v/>
      </c>
      <c r="Z66" s="22">
        <f>IFERROR(U66-Y66,"")</f>
        <v/>
      </c>
      <c r="AA66" s="22">
        <f>IF(AND(P66&gt;0,Q66&gt;=0),P66-Q66,"")</f>
        <v/>
      </c>
      <c r="AB66" s="22">
        <f>IF(P66&gt;0,(P66-Q66)/P66,"")</f>
        <v/>
      </c>
    </row>
    <row r="67" hidden="1" ht="15.75" customHeight="1" s="44">
      <c r="A67" s="18">
        <f>IF('簡易入力モード'!A67&lt;&gt;"",'簡易入力モード'!A67,"")</f>
        <v/>
      </c>
      <c r="B67" s="18" t="n"/>
      <c r="C67" s="19">
        <f>IF('簡易入力モード'!B67&lt;&gt;"",'簡易入力モード'!B67,"")</f>
        <v/>
      </c>
      <c r="D67" s="19">
        <f>IF('簡易入力モード'!C67&lt;&gt;"",'簡易入力モード'!C67,"")</f>
        <v/>
      </c>
      <c r="E67" s="19" t="n"/>
      <c r="F67" s="19" t="n"/>
      <c r="G67" s="19" t="n"/>
      <c r="H67" s="19" t="n"/>
      <c r="I67" s="19" t="n"/>
      <c r="J67" s="19" t="n"/>
      <c r="K67" s="19" t="n"/>
      <c r="L67" s="20" t="n"/>
      <c r="M67" s="20" t="n"/>
      <c r="N67" s="20" t="n"/>
      <c r="O67" s="20" t="n"/>
      <c r="P67" s="20" t="n"/>
      <c r="Q67" s="20" t="n"/>
      <c r="R67" s="18">
        <f>IF('簡易入力モード'!E67&lt;&gt;"",'簡易入力モード'!E67,"")</f>
        <v/>
      </c>
      <c r="S67" s="21" t="n"/>
      <c r="T67" s="19" t="n"/>
      <c r="U67" s="22">
        <f>IFERROR(C67*(D67+E67),"")</f>
        <v/>
      </c>
      <c r="V67" s="22">
        <f>ROUND(100*(0.2*MIN(1,IFERROR(C67/20,0))+0.15*MIN(1,IFERROR(E67/30,0))+0.2*IF(TRIM(G67)="高",1,IF(TRIM(G67)="中",0.5,0))+0.15*IF(TRIM(H67)="高",1,IF(TRIM(H67)="中",0.5,0))+0.1*MIN(1,IFERROR(F67/20,0))+0.15*IF(TRIM(I67)="高",1,IF(TRIM(I67)="中",0.5,0))+0.15*(1-IF(TRIM(J67)="高",1,IF(TRIM(J67)="中",0.5,0)))),0)</f>
        <v/>
      </c>
      <c r="W67" s="22">
        <f>IF(G67="高",IF(H67&lt;&gt;"低","GAS",IF(I67="高","NotebookLM","Gem")),IF(I67="高","NotebookLM","Gem"))</f>
        <v/>
      </c>
      <c r="X67" s="22">
        <f>IF(W67="Gem",0.4,IF(W67="NotebookLM",0.5,IF(W67="GAS",0.7,IF(W67="Microsoft Copilot",0.4,IF(W67="Microsoft 365 AI",0.4,IF(W67="Power Automate",0.7,IF(W67="Power Apps",0.6,IF(W67="ChatGPT",0.5,IF(W67="Claude",0.5,IF(W67="Gemini",0.5,IF(W67="Dify",0.6,IF(W67="n8n",0.7,IF(W67="Make",0.7,IF(W67="Zapier",0.7,IF(W67="その他",0.5,0.5)))))))))))))))</f>
        <v/>
      </c>
      <c r="Y67" s="22">
        <f>IFERROR(U67*(1-X67),"")</f>
        <v/>
      </c>
      <c r="Z67" s="22">
        <f>IFERROR(U67-Y67,"")</f>
        <v/>
      </c>
      <c r="AA67" s="22">
        <f>IF(AND(P67&gt;0,Q67&gt;=0),P67-Q67,"")</f>
        <v/>
      </c>
      <c r="AB67" s="22">
        <f>IF(P67&gt;0,(P67-Q67)/P67,"")</f>
        <v/>
      </c>
    </row>
    <row r="68" hidden="1" ht="15.75" customHeight="1" s="44">
      <c r="A68" s="18">
        <f>IF('簡易入力モード'!A68&lt;&gt;"",'簡易入力モード'!A68,"")</f>
        <v/>
      </c>
      <c r="B68" s="18" t="n"/>
      <c r="C68" s="19">
        <f>IF('簡易入力モード'!B68&lt;&gt;"",'簡易入力モード'!B68,"")</f>
        <v/>
      </c>
      <c r="D68" s="19">
        <f>IF('簡易入力モード'!C68&lt;&gt;"",'簡易入力モード'!C68,"")</f>
        <v/>
      </c>
      <c r="E68" s="19" t="n"/>
      <c r="F68" s="19" t="n"/>
      <c r="G68" s="19" t="n"/>
      <c r="H68" s="19" t="n"/>
      <c r="I68" s="19" t="n"/>
      <c r="J68" s="19" t="n"/>
      <c r="K68" s="19" t="n"/>
      <c r="L68" s="20" t="n"/>
      <c r="M68" s="20" t="n"/>
      <c r="N68" s="20" t="n"/>
      <c r="O68" s="20" t="n"/>
      <c r="P68" s="20" t="n"/>
      <c r="Q68" s="20" t="n"/>
      <c r="R68" s="18">
        <f>IF('簡易入力モード'!E68&lt;&gt;"",'簡易入力モード'!E68,"")</f>
        <v/>
      </c>
      <c r="S68" s="21" t="n"/>
      <c r="T68" s="19" t="n"/>
      <c r="U68" s="22">
        <f>IFERROR(C68*(D68+E68),"")</f>
        <v/>
      </c>
      <c r="V68" s="22">
        <f>ROUND(100*(0.2*MIN(1,IFERROR(C68/20,0))+0.15*MIN(1,IFERROR(E68/30,0))+0.2*IF(TRIM(G68)="高",1,IF(TRIM(G68)="中",0.5,0))+0.15*IF(TRIM(H68)="高",1,IF(TRIM(H68)="中",0.5,0))+0.1*MIN(1,IFERROR(F68/20,0))+0.15*IF(TRIM(I68)="高",1,IF(TRIM(I68)="中",0.5,0))+0.15*(1-IF(TRIM(J68)="高",1,IF(TRIM(J68)="中",0.5,0)))),0)</f>
        <v/>
      </c>
      <c r="W68" s="22">
        <f>IF(G68="高",IF(H68&lt;&gt;"低","GAS",IF(I68="高","NotebookLM","Gem")),IF(I68="高","NotebookLM","Gem"))</f>
        <v/>
      </c>
      <c r="X68" s="22">
        <f>IF(W68="Gem",0.4,IF(W68="NotebookLM",0.5,IF(W68="GAS",0.7,IF(W68="Microsoft Copilot",0.4,IF(W68="Microsoft 365 AI",0.4,IF(W68="Power Automate",0.7,IF(W68="Power Apps",0.6,IF(W68="ChatGPT",0.5,IF(W68="Claude",0.5,IF(W68="Gemini",0.5,IF(W68="Dify",0.6,IF(W68="n8n",0.7,IF(W68="Make",0.7,IF(W68="Zapier",0.7,IF(W68="その他",0.5,0.5)))))))))))))))</f>
        <v/>
      </c>
      <c r="Y68" s="22">
        <f>IFERROR(U68*(1-X68),"")</f>
        <v/>
      </c>
      <c r="Z68" s="22">
        <f>IFERROR(U68-Y68,"")</f>
        <v/>
      </c>
      <c r="AA68" s="22">
        <f>IF(AND(P68&gt;0,Q68&gt;=0),P68-Q68,"")</f>
        <v/>
      </c>
      <c r="AB68" s="22">
        <f>IF(P68&gt;0,(P68-Q68)/P68,"")</f>
        <v/>
      </c>
    </row>
    <row r="69" hidden="1" ht="15.75" customHeight="1" s="44">
      <c r="A69" s="18">
        <f>IF('簡易入力モード'!A69&lt;&gt;"",'簡易入力モード'!A69,"")</f>
        <v/>
      </c>
      <c r="B69" s="18" t="n"/>
      <c r="C69" s="19">
        <f>IF('簡易入力モード'!B69&lt;&gt;"",'簡易入力モード'!B69,"")</f>
        <v/>
      </c>
      <c r="D69" s="19">
        <f>IF('簡易入力モード'!C69&lt;&gt;"",'簡易入力モード'!C69,"")</f>
        <v/>
      </c>
      <c r="E69" s="19" t="n"/>
      <c r="F69" s="19" t="n"/>
      <c r="G69" s="19" t="n"/>
      <c r="H69" s="19" t="n"/>
      <c r="I69" s="19" t="n"/>
      <c r="J69" s="19" t="n"/>
      <c r="K69" s="19" t="n"/>
      <c r="L69" s="20" t="n"/>
      <c r="M69" s="20" t="n"/>
      <c r="N69" s="20" t="n"/>
      <c r="O69" s="20" t="n"/>
      <c r="P69" s="20" t="n"/>
      <c r="Q69" s="20" t="n"/>
      <c r="R69" s="18">
        <f>IF('簡易入力モード'!E69&lt;&gt;"",'簡易入力モード'!E69,"")</f>
        <v/>
      </c>
      <c r="S69" s="21" t="n"/>
      <c r="T69" s="19" t="n"/>
      <c r="U69" s="22">
        <f>IFERROR(C69*(D69+E69),"")</f>
        <v/>
      </c>
      <c r="V69" s="22">
        <f>ROUND(100*(0.2*MIN(1,IFERROR(C69/20,0))+0.15*MIN(1,IFERROR(E69/30,0))+0.2*IF(TRIM(G69)="高",1,IF(TRIM(G69)="中",0.5,0))+0.15*IF(TRIM(H69)="高",1,IF(TRIM(H69)="中",0.5,0))+0.1*MIN(1,IFERROR(F69/20,0))+0.15*IF(TRIM(I69)="高",1,IF(TRIM(I69)="中",0.5,0))+0.15*(1-IF(TRIM(J69)="高",1,IF(TRIM(J69)="中",0.5,0)))),0)</f>
        <v/>
      </c>
      <c r="W69" s="22">
        <f>IF(G69="高",IF(H69&lt;&gt;"低","GAS",IF(I69="高","NotebookLM","Gem")),IF(I69="高","NotebookLM","Gem"))</f>
        <v/>
      </c>
      <c r="X69" s="22">
        <f>IF(W69="Gem",0.4,IF(W69="NotebookLM",0.5,IF(W69="GAS",0.7,IF(W69="Microsoft Copilot",0.4,IF(W69="Microsoft 365 AI",0.4,IF(W69="Power Automate",0.7,IF(W69="Power Apps",0.6,IF(W69="ChatGPT",0.5,IF(W69="Claude",0.5,IF(W69="Gemini",0.5,IF(W69="Dify",0.6,IF(W69="n8n",0.7,IF(W69="Make",0.7,IF(W69="Zapier",0.7,IF(W69="その他",0.5,0.5)))))))))))))))</f>
        <v/>
      </c>
      <c r="Y69" s="22">
        <f>IFERROR(U69*(1-X69),"")</f>
        <v/>
      </c>
      <c r="Z69" s="22">
        <f>IFERROR(U69-Y69,"")</f>
        <v/>
      </c>
      <c r="AA69" s="22">
        <f>IF(AND(P69&gt;0,Q69&gt;=0),P69-Q69,"")</f>
        <v/>
      </c>
      <c r="AB69" s="22">
        <f>IF(P69&gt;0,(P69-Q69)/P69,"")</f>
        <v/>
      </c>
    </row>
    <row r="70" hidden="1" ht="15.75" customHeight="1" s="44">
      <c r="A70" s="18">
        <f>IF('簡易入力モード'!A70&lt;&gt;"",'簡易入力モード'!A70,"")</f>
        <v/>
      </c>
      <c r="B70" s="18" t="n"/>
      <c r="C70" s="19">
        <f>IF('簡易入力モード'!B70&lt;&gt;"",'簡易入力モード'!B70,"")</f>
        <v/>
      </c>
      <c r="D70" s="19">
        <f>IF('簡易入力モード'!C70&lt;&gt;"",'簡易入力モード'!C70,"")</f>
        <v/>
      </c>
      <c r="E70" s="19" t="n"/>
      <c r="F70" s="19" t="n"/>
      <c r="G70" s="19" t="n"/>
      <c r="H70" s="19" t="n"/>
      <c r="I70" s="19" t="n"/>
      <c r="J70" s="19" t="n"/>
      <c r="K70" s="19" t="n"/>
      <c r="L70" s="20" t="n"/>
      <c r="M70" s="20" t="n"/>
      <c r="N70" s="20" t="n"/>
      <c r="O70" s="20" t="n"/>
      <c r="P70" s="20" t="n"/>
      <c r="Q70" s="20" t="n"/>
      <c r="R70" s="18">
        <f>IF('簡易入力モード'!E70&lt;&gt;"",'簡易入力モード'!E70,"")</f>
        <v/>
      </c>
      <c r="S70" s="21" t="n"/>
      <c r="T70" s="19" t="n"/>
      <c r="U70" s="22">
        <f>IFERROR(C70*(D70+E70),"")</f>
        <v/>
      </c>
      <c r="V70" s="22">
        <f>ROUND(100*(0.2*MIN(1,IFERROR(C70/20,0))+0.15*MIN(1,IFERROR(E70/30,0))+0.2*IF(TRIM(G70)="高",1,IF(TRIM(G70)="中",0.5,0))+0.15*IF(TRIM(H70)="高",1,IF(TRIM(H70)="中",0.5,0))+0.1*MIN(1,IFERROR(F70/20,0))+0.15*IF(TRIM(I70)="高",1,IF(TRIM(I70)="中",0.5,0))+0.15*(1-IF(TRIM(J70)="高",1,IF(TRIM(J70)="中",0.5,0)))),0)</f>
        <v/>
      </c>
      <c r="W70" s="22">
        <f>IF(G70="高",IF(H70&lt;&gt;"低","GAS",IF(I70="高","NotebookLM","Gem")),IF(I70="高","NotebookLM","Gem"))</f>
        <v/>
      </c>
      <c r="X70" s="22">
        <f>IF(W70="Gem",0.4,IF(W70="NotebookLM",0.5,IF(W70="GAS",0.7,IF(W70="Microsoft Copilot",0.4,IF(W70="Microsoft 365 AI",0.4,IF(W70="Power Automate",0.7,IF(W70="Power Apps",0.6,IF(W70="ChatGPT",0.5,IF(W70="Claude",0.5,IF(W70="Gemini",0.5,IF(W70="Dify",0.6,IF(W70="n8n",0.7,IF(W70="Make",0.7,IF(W70="Zapier",0.7,IF(W70="その他",0.5,0.5)))))))))))))))</f>
        <v/>
      </c>
      <c r="Y70" s="22">
        <f>IFERROR(U70*(1-X70),"")</f>
        <v/>
      </c>
      <c r="Z70" s="22">
        <f>IFERROR(U70-Y70,"")</f>
        <v/>
      </c>
      <c r="AA70" s="22">
        <f>IF(AND(P70&gt;0,Q70&gt;=0),P70-Q70,"")</f>
        <v/>
      </c>
      <c r="AB70" s="22">
        <f>IF(P70&gt;0,(P70-Q70)/P70,"")</f>
        <v/>
      </c>
    </row>
    <row r="71" hidden="1" ht="15.75" customHeight="1" s="44">
      <c r="A71" s="18">
        <f>IF('簡易入力モード'!A71&lt;&gt;"",'簡易入力モード'!A71,"")</f>
        <v/>
      </c>
      <c r="B71" s="18" t="n"/>
      <c r="C71" s="19">
        <f>IF('簡易入力モード'!B71&lt;&gt;"",'簡易入力モード'!B71,"")</f>
        <v/>
      </c>
      <c r="D71" s="19">
        <f>IF('簡易入力モード'!C71&lt;&gt;"",'簡易入力モード'!C71,"")</f>
        <v/>
      </c>
      <c r="E71" s="19" t="n"/>
      <c r="F71" s="19" t="n"/>
      <c r="G71" s="19" t="n"/>
      <c r="H71" s="19" t="n"/>
      <c r="I71" s="19" t="n"/>
      <c r="J71" s="19" t="n"/>
      <c r="K71" s="19" t="n"/>
      <c r="L71" s="20" t="n"/>
      <c r="M71" s="20" t="n"/>
      <c r="N71" s="20" t="n"/>
      <c r="O71" s="20" t="n"/>
      <c r="P71" s="20" t="n"/>
      <c r="Q71" s="20" t="n"/>
      <c r="R71" s="18">
        <f>IF('簡易入力モード'!E71&lt;&gt;"",'簡易入力モード'!E71,"")</f>
        <v/>
      </c>
      <c r="S71" s="21" t="n"/>
      <c r="T71" s="19" t="n"/>
      <c r="U71" s="22">
        <f>IFERROR(C71*(D71+E71),"")</f>
        <v/>
      </c>
      <c r="V71" s="22">
        <f>ROUND(100*(0.2*MIN(1,IFERROR(C71/20,0))+0.15*MIN(1,IFERROR(E71/30,0))+0.2*IF(TRIM(G71)="高",1,IF(TRIM(G71)="中",0.5,0))+0.15*IF(TRIM(H71)="高",1,IF(TRIM(H71)="中",0.5,0))+0.1*MIN(1,IFERROR(F71/20,0))+0.15*IF(TRIM(I71)="高",1,IF(TRIM(I71)="中",0.5,0))+0.15*(1-IF(TRIM(J71)="高",1,IF(TRIM(J71)="中",0.5,0)))),0)</f>
        <v/>
      </c>
      <c r="W71" s="22">
        <f>IF(G71="高",IF(H71&lt;&gt;"低","GAS",IF(I71="高","NotebookLM","Gem")),IF(I71="高","NotebookLM","Gem"))</f>
        <v/>
      </c>
      <c r="X71" s="22">
        <f>IF(W71="Gem",0.4,IF(W71="NotebookLM",0.5,IF(W71="GAS",0.7,IF(W71="Microsoft Copilot",0.4,IF(W71="Microsoft 365 AI",0.4,IF(W71="Power Automate",0.7,IF(W71="Power Apps",0.6,IF(W71="ChatGPT",0.5,IF(W71="Claude",0.5,IF(W71="Gemini",0.5,IF(W71="Dify",0.6,IF(W71="n8n",0.7,IF(W71="Make",0.7,IF(W71="Zapier",0.7,IF(W71="その他",0.5,0.5)))))))))))))))</f>
        <v/>
      </c>
      <c r="Y71" s="22">
        <f>IFERROR(U71*(1-X71),"")</f>
        <v/>
      </c>
      <c r="Z71" s="22">
        <f>IFERROR(U71-Y71,"")</f>
        <v/>
      </c>
      <c r="AA71" s="22">
        <f>IF(AND(P71&gt;0,Q71&gt;=0),P71-Q71,"")</f>
        <v/>
      </c>
      <c r="AB71" s="22">
        <f>IF(P71&gt;0,(P71-Q71)/P71,"")</f>
        <v/>
      </c>
    </row>
    <row r="72" hidden="1" ht="15.75" customHeight="1" s="44">
      <c r="A72" s="18">
        <f>IF('簡易入力モード'!A72&lt;&gt;"",'簡易入力モード'!A72,"")</f>
        <v/>
      </c>
      <c r="B72" s="18" t="n"/>
      <c r="C72" s="19">
        <f>IF('簡易入力モード'!B72&lt;&gt;"",'簡易入力モード'!B72,"")</f>
        <v/>
      </c>
      <c r="D72" s="19">
        <f>IF('簡易入力モード'!C72&lt;&gt;"",'簡易入力モード'!C72,"")</f>
        <v/>
      </c>
      <c r="E72" s="19" t="n"/>
      <c r="F72" s="19" t="n"/>
      <c r="G72" s="19" t="n"/>
      <c r="H72" s="19" t="n"/>
      <c r="I72" s="19" t="n"/>
      <c r="J72" s="19" t="n"/>
      <c r="K72" s="19" t="n"/>
      <c r="L72" s="20" t="n"/>
      <c r="M72" s="20" t="n"/>
      <c r="N72" s="20" t="n"/>
      <c r="O72" s="20" t="n"/>
      <c r="P72" s="20" t="n"/>
      <c r="Q72" s="20" t="n"/>
      <c r="R72" s="18">
        <f>IF('簡易入力モード'!E72&lt;&gt;"",'簡易入力モード'!E72,"")</f>
        <v/>
      </c>
      <c r="S72" s="21" t="n"/>
      <c r="T72" s="19" t="n"/>
      <c r="U72" s="22">
        <f>IFERROR(C72*(D72+E72),"")</f>
        <v/>
      </c>
      <c r="V72" s="22">
        <f>ROUND(100*(0.2*MIN(1,IFERROR(C72/20,0))+0.15*MIN(1,IFERROR(E72/30,0))+0.2*IF(TRIM(G72)="高",1,IF(TRIM(G72)="中",0.5,0))+0.15*IF(TRIM(H72)="高",1,IF(TRIM(H72)="中",0.5,0))+0.1*MIN(1,IFERROR(F72/20,0))+0.15*IF(TRIM(I72)="高",1,IF(TRIM(I72)="中",0.5,0))+0.15*(1-IF(TRIM(J72)="高",1,IF(TRIM(J72)="中",0.5,0)))),0)</f>
        <v/>
      </c>
      <c r="W72" s="22">
        <f>IF(G72="高",IF(H72&lt;&gt;"低","GAS",IF(I72="高","NotebookLM","Gem")),IF(I72="高","NotebookLM","Gem"))</f>
        <v/>
      </c>
      <c r="X72" s="22">
        <f>IF(W72="Gem",0.4,IF(W72="NotebookLM",0.5,IF(W72="GAS",0.7,IF(W72="Microsoft Copilot",0.4,IF(W72="Microsoft 365 AI",0.4,IF(W72="Power Automate",0.7,IF(W72="Power Apps",0.6,IF(W72="ChatGPT",0.5,IF(W72="Claude",0.5,IF(W72="Gemini",0.5,IF(W72="Dify",0.6,IF(W72="n8n",0.7,IF(W72="Make",0.7,IF(W72="Zapier",0.7,IF(W72="その他",0.5,0.5)))))))))))))))</f>
        <v/>
      </c>
      <c r="Y72" s="22">
        <f>IFERROR(U72*(1-X72),"")</f>
        <v/>
      </c>
      <c r="Z72" s="22">
        <f>IFERROR(U72-Y72,"")</f>
        <v/>
      </c>
      <c r="AA72" s="22">
        <f>IF(AND(P72&gt;0,Q72&gt;=0),P72-Q72,"")</f>
        <v/>
      </c>
      <c r="AB72" s="22">
        <f>IF(P72&gt;0,(P72-Q72)/P72,"")</f>
        <v/>
      </c>
    </row>
    <row r="73" hidden="1" ht="15.75" customHeight="1" s="44">
      <c r="A73" s="18">
        <f>IF('簡易入力モード'!A73&lt;&gt;"",'簡易入力モード'!A73,"")</f>
        <v/>
      </c>
      <c r="B73" s="18" t="n"/>
      <c r="C73" s="19">
        <f>IF('簡易入力モード'!B73&lt;&gt;"",'簡易入力モード'!B73,"")</f>
        <v/>
      </c>
      <c r="D73" s="19">
        <f>IF('簡易入力モード'!C73&lt;&gt;"",'簡易入力モード'!C73,"")</f>
        <v/>
      </c>
      <c r="E73" s="19" t="n"/>
      <c r="F73" s="19" t="n"/>
      <c r="G73" s="19" t="n"/>
      <c r="H73" s="19" t="n"/>
      <c r="I73" s="19" t="n"/>
      <c r="J73" s="19" t="n"/>
      <c r="K73" s="19" t="n"/>
      <c r="L73" s="20" t="n"/>
      <c r="M73" s="20" t="n"/>
      <c r="N73" s="20" t="n"/>
      <c r="O73" s="20" t="n"/>
      <c r="P73" s="20" t="n"/>
      <c r="Q73" s="20" t="n"/>
      <c r="R73" s="18">
        <f>IF('簡易入力モード'!E73&lt;&gt;"",'簡易入力モード'!E73,"")</f>
        <v/>
      </c>
      <c r="S73" s="21" t="n"/>
      <c r="T73" s="19" t="n"/>
      <c r="U73" s="22">
        <f>IFERROR(C73*(D73+E73),"")</f>
        <v/>
      </c>
      <c r="V73" s="22">
        <f>ROUND(100*(0.2*MIN(1,IFERROR(C73/20,0))+0.15*MIN(1,IFERROR(E73/30,0))+0.2*IF(TRIM(G73)="高",1,IF(TRIM(G73)="中",0.5,0))+0.15*IF(TRIM(H73)="高",1,IF(TRIM(H73)="中",0.5,0))+0.1*MIN(1,IFERROR(F73/20,0))+0.15*IF(TRIM(I73)="高",1,IF(TRIM(I73)="中",0.5,0))+0.15*(1-IF(TRIM(J73)="高",1,IF(TRIM(J73)="中",0.5,0)))),0)</f>
        <v/>
      </c>
      <c r="W73" s="22">
        <f>IF(G73="高",IF(H73&lt;&gt;"低","GAS",IF(I73="高","NotebookLM","Gem")),IF(I73="高","NotebookLM","Gem"))</f>
        <v/>
      </c>
      <c r="X73" s="22">
        <f>IF(W73="Gem",0.4,IF(W73="NotebookLM",0.5,IF(W73="GAS",0.7,IF(W73="Microsoft Copilot",0.4,IF(W73="Microsoft 365 AI",0.4,IF(W73="Power Automate",0.7,IF(W73="Power Apps",0.6,IF(W73="ChatGPT",0.5,IF(W73="Claude",0.5,IF(W73="Gemini",0.5,IF(W73="Dify",0.6,IF(W73="n8n",0.7,IF(W73="Make",0.7,IF(W73="Zapier",0.7,IF(W73="その他",0.5,0.5)))))))))))))))</f>
        <v/>
      </c>
      <c r="Y73" s="22">
        <f>IFERROR(U73*(1-X73),"")</f>
        <v/>
      </c>
      <c r="Z73" s="22">
        <f>IFERROR(U73-Y73,"")</f>
        <v/>
      </c>
      <c r="AA73" s="22">
        <f>IF(AND(P73&gt;0,Q73&gt;=0),P73-Q73,"")</f>
        <v/>
      </c>
      <c r="AB73" s="22">
        <f>IF(P73&gt;0,(P73-Q73)/P73,"")</f>
        <v/>
      </c>
    </row>
    <row r="74" hidden="1" ht="15.75" customHeight="1" s="44">
      <c r="A74" s="18">
        <f>IF('簡易入力モード'!A74&lt;&gt;"",'簡易入力モード'!A74,"")</f>
        <v/>
      </c>
      <c r="B74" s="18" t="n"/>
      <c r="C74" s="19">
        <f>IF('簡易入力モード'!B74&lt;&gt;"",'簡易入力モード'!B74,"")</f>
        <v/>
      </c>
      <c r="D74" s="19">
        <f>IF('簡易入力モード'!C74&lt;&gt;"",'簡易入力モード'!C74,"")</f>
        <v/>
      </c>
      <c r="E74" s="19" t="n"/>
      <c r="F74" s="19" t="n"/>
      <c r="G74" s="19" t="n"/>
      <c r="H74" s="19" t="n"/>
      <c r="I74" s="19" t="n"/>
      <c r="J74" s="19" t="n"/>
      <c r="K74" s="19" t="n"/>
      <c r="L74" s="20" t="n"/>
      <c r="M74" s="20" t="n"/>
      <c r="N74" s="20" t="n"/>
      <c r="O74" s="20" t="n"/>
      <c r="P74" s="20" t="n"/>
      <c r="Q74" s="20" t="n"/>
      <c r="R74" s="18">
        <f>IF('簡易入力モード'!E74&lt;&gt;"",'簡易入力モード'!E74,"")</f>
        <v/>
      </c>
      <c r="S74" s="21" t="n"/>
      <c r="T74" s="19" t="n"/>
      <c r="U74" s="22">
        <f>IFERROR(C74*(D74+E74),"")</f>
        <v/>
      </c>
      <c r="V74" s="22">
        <f>ROUND(100*(0.2*MIN(1,IFERROR(C74/20,0))+0.15*MIN(1,IFERROR(E74/30,0))+0.2*IF(TRIM(G74)="高",1,IF(TRIM(G74)="中",0.5,0))+0.15*IF(TRIM(H74)="高",1,IF(TRIM(H74)="中",0.5,0))+0.1*MIN(1,IFERROR(F74/20,0))+0.15*IF(TRIM(I74)="高",1,IF(TRIM(I74)="中",0.5,0))+0.15*(1-IF(TRIM(J74)="高",1,IF(TRIM(J74)="中",0.5,0)))),0)</f>
        <v/>
      </c>
      <c r="W74" s="22">
        <f>IF(G74="高",IF(H74&lt;&gt;"低","GAS",IF(I74="高","NotebookLM","Gem")),IF(I74="高","NotebookLM","Gem"))</f>
        <v/>
      </c>
      <c r="X74" s="22">
        <f>IF(W74="Gem",0.4,IF(W74="NotebookLM",0.5,IF(W74="GAS",0.7,IF(W74="Microsoft Copilot",0.4,IF(W74="Microsoft 365 AI",0.4,IF(W74="Power Automate",0.7,IF(W74="Power Apps",0.6,IF(W74="ChatGPT",0.5,IF(W74="Claude",0.5,IF(W74="Gemini",0.5,IF(W74="Dify",0.6,IF(W74="n8n",0.7,IF(W74="Make",0.7,IF(W74="Zapier",0.7,IF(W74="その他",0.5,0.5)))))))))))))))</f>
        <v/>
      </c>
      <c r="Y74" s="22">
        <f>IFERROR(U74*(1-X74),"")</f>
        <v/>
      </c>
      <c r="Z74" s="22">
        <f>IFERROR(U74-Y74,"")</f>
        <v/>
      </c>
      <c r="AA74" s="22">
        <f>IF(AND(P74&gt;0,Q74&gt;=0),P74-Q74,"")</f>
        <v/>
      </c>
      <c r="AB74" s="22">
        <f>IF(P74&gt;0,(P74-Q74)/P74,"")</f>
        <v/>
      </c>
    </row>
    <row r="75" hidden="1" ht="15.75" customHeight="1" s="44">
      <c r="A75" s="18">
        <f>IF('簡易入力モード'!A75&lt;&gt;"",'簡易入力モード'!A75,"")</f>
        <v/>
      </c>
      <c r="B75" s="18" t="n"/>
      <c r="C75" s="19">
        <f>IF('簡易入力モード'!B75&lt;&gt;"",'簡易入力モード'!B75,"")</f>
        <v/>
      </c>
      <c r="D75" s="19">
        <f>IF('簡易入力モード'!C75&lt;&gt;"",'簡易入力モード'!C75,"")</f>
        <v/>
      </c>
      <c r="E75" s="19" t="n"/>
      <c r="F75" s="19" t="n"/>
      <c r="G75" s="19" t="n"/>
      <c r="H75" s="19" t="n"/>
      <c r="I75" s="19" t="n"/>
      <c r="J75" s="19" t="n"/>
      <c r="K75" s="19" t="n"/>
      <c r="L75" s="20" t="n"/>
      <c r="M75" s="20" t="n"/>
      <c r="N75" s="20" t="n"/>
      <c r="O75" s="20" t="n"/>
      <c r="P75" s="20" t="n"/>
      <c r="Q75" s="20" t="n"/>
      <c r="R75" s="18">
        <f>IF('簡易入力モード'!E75&lt;&gt;"",'簡易入力モード'!E75,"")</f>
        <v/>
      </c>
      <c r="S75" s="21" t="n"/>
      <c r="T75" s="19" t="n"/>
      <c r="U75" s="22">
        <f>IFERROR(C75*(D75+E75),"")</f>
        <v/>
      </c>
      <c r="V75" s="22">
        <f>ROUND(100*(0.2*MIN(1,IFERROR(C75/20,0))+0.15*MIN(1,IFERROR(E75/30,0))+0.2*IF(TRIM(G75)="高",1,IF(TRIM(G75)="中",0.5,0))+0.15*IF(TRIM(H75)="高",1,IF(TRIM(H75)="中",0.5,0))+0.1*MIN(1,IFERROR(F75/20,0))+0.15*IF(TRIM(I75)="高",1,IF(TRIM(I75)="中",0.5,0))+0.15*(1-IF(TRIM(J75)="高",1,IF(TRIM(J75)="中",0.5,0)))),0)</f>
        <v/>
      </c>
      <c r="W75" s="22">
        <f>IF(G75="高",IF(H75&lt;&gt;"低","GAS",IF(I75="高","NotebookLM","Gem")),IF(I75="高","NotebookLM","Gem"))</f>
        <v/>
      </c>
      <c r="X75" s="22">
        <f>IF(W75="Gem",0.4,IF(W75="NotebookLM",0.5,IF(W75="GAS",0.7,IF(W75="Microsoft Copilot",0.4,IF(W75="Microsoft 365 AI",0.4,IF(W75="Power Automate",0.7,IF(W75="Power Apps",0.6,IF(W75="ChatGPT",0.5,IF(W75="Claude",0.5,IF(W75="Gemini",0.5,IF(W75="Dify",0.6,IF(W75="n8n",0.7,IF(W75="Make",0.7,IF(W75="Zapier",0.7,IF(W75="その他",0.5,0.5)))))))))))))))</f>
        <v/>
      </c>
      <c r="Y75" s="22">
        <f>IFERROR(U75*(1-X75),"")</f>
        <v/>
      </c>
      <c r="Z75" s="22">
        <f>IFERROR(U75-Y75,"")</f>
        <v/>
      </c>
      <c r="AA75" s="22">
        <f>IF(AND(P75&gt;0,Q75&gt;=0),P75-Q75,"")</f>
        <v/>
      </c>
      <c r="AB75" s="22">
        <f>IF(P75&gt;0,(P75-Q75)/P75,"")</f>
        <v/>
      </c>
    </row>
    <row r="76" hidden="1" ht="15.75" customHeight="1" s="44">
      <c r="A76" s="18">
        <f>IF('簡易入力モード'!A76&lt;&gt;"",'簡易入力モード'!A76,"")</f>
        <v/>
      </c>
      <c r="B76" s="18" t="n"/>
      <c r="C76" s="19">
        <f>IF('簡易入力モード'!B76&lt;&gt;"",'簡易入力モード'!B76,"")</f>
        <v/>
      </c>
      <c r="D76" s="19">
        <f>IF('簡易入力モード'!C76&lt;&gt;"",'簡易入力モード'!C76,"")</f>
        <v/>
      </c>
      <c r="E76" s="19" t="n"/>
      <c r="F76" s="19" t="n"/>
      <c r="G76" s="19" t="n"/>
      <c r="H76" s="19" t="n"/>
      <c r="I76" s="19" t="n"/>
      <c r="J76" s="19" t="n"/>
      <c r="K76" s="19" t="n"/>
      <c r="L76" s="20" t="n"/>
      <c r="M76" s="20" t="n"/>
      <c r="N76" s="20" t="n"/>
      <c r="O76" s="20" t="n"/>
      <c r="P76" s="20" t="n"/>
      <c r="Q76" s="20" t="n"/>
      <c r="R76" s="18">
        <f>IF('簡易入力モード'!E76&lt;&gt;"",'簡易入力モード'!E76,"")</f>
        <v/>
      </c>
      <c r="S76" s="21" t="n"/>
      <c r="T76" s="19" t="n"/>
      <c r="U76" s="22">
        <f>IFERROR(C76*(D76+E76),"")</f>
        <v/>
      </c>
      <c r="V76" s="22">
        <f>ROUND(100*(0.2*MIN(1,IFERROR(C76/20,0))+0.15*MIN(1,IFERROR(E76/30,0))+0.2*IF(TRIM(G76)="高",1,IF(TRIM(G76)="中",0.5,0))+0.15*IF(TRIM(H76)="高",1,IF(TRIM(H76)="中",0.5,0))+0.1*MIN(1,IFERROR(F76/20,0))+0.15*IF(TRIM(I76)="高",1,IF(TRIM(I76)="中",0.5,0))+0.15*(1-IF(TRIM(J76)="高",1,IF(TRIM(J76)="中",0.5,0)))),0)</f>
        <v/>
      </c>
      <c r="W76" s="22">
        <f>IF(G76="高",IF(H76&lt;&gt;"低","GAS",IF(I76="高","NotebookLM","Gem")),IF(I76="高","NotebookLM","Gem"))</f>
        <v/>
      </c>
      <c r="X76" s="22">
        <f>IF(W76="Gem",0.4,IF(W76="NotebookLM",0.5,IF(W76="GAS",0.7,IF(W76="Microsoft Copilot",0.4,IF(W76="Microsoft 365 AI",0.4,IF(W76="Power Automate",0.7,IF(W76="Power Apps",0.6,IF(W76="ChatGPT",0.5,IF(W76="Claude",0.5,IF(W76="Gemini",0.5,IF(W76="Dify",0.6,IF(W76="n8n",0.7,IF(W76="Make",0.7,IF(W76="Zapier",0.7,IF(W76="その他",0.5,0.5)))))))))))))))</f>
        <v/>
      </c>
      <c r="Y76" s="22">
        <f>IFERROR(U76*(1-X76),"")</f>
        <v/>
      </c>
      <c r="Z76" s="22">
        <f>IFERROR(U76-Y76,"")</f>
        <v/>
      </c>
      <c r="AA76" s="22">
        <f>IF(AND(P76&gt;0,Q76&gt;=0),P76-Q76,"")</f>
        <v/>
      </c>
      <c r="AB76" s="22">
        <f>IF(P76&gt;0,(P76-Q76)/P76,"")</f>
        <v/>
      </c>
    </row>
    <row r="77" hidden="1" ht="15.75" customHeight="1" s="44">
      <c r="A77" s="18">
        <f>IF('簡易入力モード'!A77&lt;&gt;"",'簡易入力モード'!A77,"")</f>
        <v/>
      </c>
      <c r="B77" s="18" t="n"/>
      <c r="C77" s="19">
        <f>IF('簡易入力モード'!B77&lt;&gt;"",'簡易入力モード'!B77,"")</f>
        <v/>
      </c>
      <c r="D77" s="19">
        <f>IF('簡易入力モード'!C77&lt;&gt;"",'簡易入力モード'!C77,"")</f>
        <v/>
      </c>
      <c r="E77" s="19" t="n"/>
      <c r="F77" s="19" t="n"/>
      <c r="G77" s="19" t="n"/>
      <c r="H77" s="19" t="n"/>
      <c r="I77" s="19" t="n"/>
      <c r="J77" s="19" t="n"/>
      <c r="K77" s="19" t="n"/>
      <c r="L77" s="20" t="n"/>
      <c r="M77" s="20" t="n"/>
      <c r="N77" s="20" t="n"/>
      <c r="O77" s="20" t="n"/>
      <c r="P77" s="20" t="n"/>
      <c r="Q77" s="20" t="n"/>
      <c r="R77" s="18">
        <f>IF('簡易入力モード'!E77&lt;&gt;"",'簡易入力モード'!E77,"")</f>
        <v/>
      </c>
      <c r="S77" s="21" t="n"/>
      <c r="T77" s="19" t="n"/>
      <c r="U77" s="22">
        <f>IFERROR(C77*(D77+E77),"")</f>
        <v/>
      </c>
      <c r="V77" s="22">
        <f>ROUND(100*(0.2*MIN(1,IFERROR(C77/20,0))+0.15*MIN(1,IFERROR(E77/30,0))+0.2*IF(TRIM(G77)="高",1,IF(TRIM(G77)="中",0.5,0))+0.15*IF(TRIM(H77)="高",1,IF(TRIM(H77)="中",0.5,0))+0.1*MIN(1,IFERROR(F77/20,0))+0.15*IF(TRIM(I77)="高",1,IF(TRIM(I77)="中",0.5,0))+0.15*(1-IF(TRIM(J77)="高",1,IF(TRIM(J77)="中",0.5,0)))),0)</f>
        <v/>
      </c>
      <c r="W77" s="22">
        <f>IF(G77="高",IF(H77&lt;&gt;"低","GAS",IF(I77="高","NotebookLM","Gem")),IF(I77="高","NotebookLM","Gem"))</f>
        <v/>
      </c>
      <c r="X77" s="22">
        <f>IF(W77="Gem",0.4,IF(W77="NotebookLM",0.5,IF(W77="GAS",0.7,IF(W77="Microsoft Copilot",0.4,IF(W77="Microsoft 365 AI",0.4,IF(W77="Power Automate",0.7,IF(W77="Power Apps",0.6,IF(W77="ChatGPT",0.5,IF(W77="Claude",0.5,IF(W77="Gemini",0.5,IF(W77="Dify",0.6,IF(W77="n8n",0.7,IF(W77="Make",0.7,IF(W77="Zapier",0.7,IF(W77="その他",0.5,0.5)))))))))))))))</f>
        <v/>
      </c>
      <c r="Y77" s="22">
        <f>IFERROR(U77*(1-X77),"")</f>
        <v/>
      </c>
      <c r="Z77" s="22">
        <f>IFERROR(U77-Y77,"")</f>
        <v/>
      </c>
      <c r="AA77" s="22">
        <f>IF(AND(P77&gt;0,Q77&gt;=0),P77-Q77,"")</f>
        <v/>
      </c>
      <c r="AB77" s="22">
        <f>IF(P77&gt;0,(P77-Q77)/P77,"")</f>
        <v/>
      </c>
    </row>
    <row r="78" hidden="1" ht="15.75" customHeight="1" s="44">
      <c r="A78" s="18">
        <f>IF('簡易入力モード'!A78&lt;&gt;"",'簡易入力モード'!A78,"")</f>
        <v/>
      </c>
      <c r="B78" s="18" t="n"/>
      <c r="C78" s="19">
        <f>IF('簡易入力モード'!B78&lt;&gt;"",'簡易入力モード'!B78,"")</f>
        <v/>
      </c>
      <c r="D78" s="19">
        <f>IF('簡易入力モード'!C78&lt;&gt;"",'簡易入力モード'!C78,"")</f>
        <v/>
      </c>
      <c r="E78" s="19" t="n"/>
      <c r="F78" s="19" t="n"/>
      <c r="G78" s="19" t="n"/>
      <c r="H78" s="19" t="n"/>
      <c r="I78" s="19" t="n"/>
      <c r="J78" s="19" t="n"/>
      <c r="K78" s="19" t="n"/>
      <c r="L78" s="20" t="n"/>
      <c r="M78" s="20" t="n"/>
      <c r="N78" s="20" t="n"/>
      <c r="O78" s="20" t="n"/>
      <c r="P78" s="20" t="n"/>
      <c r="Q78" s="20" t="n"/>
      <c r="R78" s="18">
        <f>IF('簡易入力モード'!E78&lt;&gt;"",'簡易入力モード'!E78,"")</f>
        <v/>
      </c>
      <c r="S78" s="21" t="n"/>
      <c r="T78" s="19" t="n"/>
      <c r="U78" s="22">
        <f>IFERROR(C78*(D78+E78),"")</f>
        <v/>
      </c>
      <c r="V78" s="22">
        <f>ROUND(100*(0.2*MIN(1,IFERROR(C78/20,0))+0.15*MIN(1,IFERROR(E78/30,0))+0.2*IF(TRIM(G78)="高",1,IF(TRIM(G78)="中",0.5,0))+0.15*IF(TRIM(H78)="高",1,IF(TRIM(H78)="中",0.5,0))+0.1*MIN(1,IFERROR(F78/20,0))+0.15*IF(TRIM(I78)="高",1,IF(TRIM(I78)="中",0.5,0))+0.15*(1-IF(TRIM(J78)="高",1,IF(TRIM(J78)="中",0.5,0)))),0)</f>
        <v/>
      </c>
      <c r="W78" s="22">
        <f>IF(G78="高",IF(H78&lt;&gt;"低","GAS",IF(I78="高","NotebookLM","Gem")),IF(I78="高","NotebookLM","Gem"))</f>
        <v/>
      </c>
      <c r="X78" s="22">
        <f>IF(W78="Gem",0.4,IF(W78="NotebookLM",0.5,IF(W78="GAS",0.7,IF(W78="Microsoft Copilot",0.4,IF(W78="Microsoft 365 AI",0.4,IF(W78="Power Automate",0.7,IF(W78="Power Apps",0.6,IF(W78="ChatGPT",0.5,IF(W78="Claude",0.5,IF(W78="Gemini",0.5,IF(W78="Dify",0.6,IF(W78="n8n",0.7,IF(W78="Make",0.7,IF(W78="Zapier",0.7,IF(W78="その他",0.5,0.5)))))))))))))))</f>
        <v/>
      </c>
      <c r="Y78" s="22">
        <f>IFERROR(U78*(1-X78),"")</f>
        <v/>
      </c>
      <c r="Z78" s="22">
        <f>IFERROR(U78-Y78,"")</f>
        <v/>
      </c>
      <c r="AA78" s="22">
        <f>IF(AND(P78&gt;0,Q78&gt;=0),P78-Q78,"")</f>
        <v/>
      </c>
      <c r="AB78" s="22">
        <f>IF(P78&gt;0,(P78-Q78)/P78,"")</f>
        <v/>
      </c>
    </row>
    <row r="79" hidden="1" ht="15.75" customHeight="1" s="44">
      <c r="A79" s="18">
        <f>IF('簡易入力モード'!A79&lt;&gt;"",'簡易入力モード'!A79,"")</f>
        <v/>
      </c>
      <c r="B79" s="18" t="n"/>
      <c r="C79" s="19">
        <f>IF('簡易入力モード'!B79&lt;&gt;"",'簡易入力モード'!B79,"")</f>
        <v/>
      </c>
      <c r="D79" s="19">
        <f>IF('簡易入力モード'!C79&lt;&gt;"",'簡易入力モード'!C79,"")</f>
        <v/>
      </c>
      <c r="E79" s="19" t="n"/>
      <c r="F79" s="19" t="n"/>
      <c r="G79" s="19" t="n"/>
      <c r="H79" s="19" t="n"/>
      <c r="I79" s="19" t="n"/>
      <c r="J79" s="19" t="n"/>
      <c r="K79" s="19" t="n"/>
      <c r="L79" s="20" t="n"/>
      <c r="M79" s="20" t="n"/>
      <c r="N79" s="20" t="n"/>
      <c r="O79" s="20" t="n"/>
      <c r="P79" s="20" t="n"/>
      <c r="Q79" s="20" t="n"/>
      <c r="R79" s="18">
        <f>IF('簡易入力モード'!E79&lt;&gt;"",'簡易入力モード'!E79,"")</f>
        <v/>
      </c>
      <c r="S79" s="21" t="n"/>
      <c r="T79" s="19" t="n"/>
      <c r="U79" s="22">
        <f>IFERROR(C79*(D79+E79),"")</f>
        <v/>
      </c>
      <c r="V79" s="22">
        <f>ROUND(100*(0.2*MIN(1,IFERROR(C79/20,0))+0.15*MIN(1,IFERROR(E79/30,0))+0.2*IF(TRIM(G79)="高",1,IF(TRIM(G79)="中",0.5,0))+0.15*IF(TRIM(H79)="高",1,IF(TRIM(H79)="中",0.5,0))+0.1*MIN(1,IFERROR(F79/20,0))+0.15*IF(TRIM(I79)="高",1,IF(TRIM(I79)="中",0.5,0))+0.15*(1-IF(TRIM(J79)="高",1,IF(TRIM(J79)="中",0.5,0)))),0)</f>
        <v/>
      </c>
      <c r="W79" s="22">
        <f>IF(G79="高",IF(H79&lt;&gt;"低","GAS",IF(I79="高","NotebookLM","Gem")),IF(I79="高","NotebookLM","Gem"))</f>
        <v/>
      </c>
      <c r="X79" s="22">
        <f>IF(W79="Gem",0.4,IF(W79="NotebookLM",0.5,IF(W79="GAS",0.7,IF(W79="Microsoft Copilot",0.4,IF(W79="Microsoft 365 AI",0.4,IF(W79="Power Automate",0.7,IF(W79="Power Apps",0.6,IF(W79="ChatGPT",0.5,IF(W79="Claude",0.5,IF(W79="Gemini",0.5,IF(W79="Dify",0.6,IF(W79="n8n",0.7,IF(W79="Make",0.7,IF(W79="Zapier",0.7,IF(W79="その他",0.5,0.5)))))))))))))))</f>
        <v/>
      </c>
      <c r="Y79" s="22">
        <f>IFERROR(U79*(1-X79),"")</f>
        <v/>
      </c>
      <c r="Z79" s="22">
        <f>IFERROR(U79-Y79,"")</f>
        <v/>
      </c>
      <c r="AA79" s="22">
        <f>IF(AND(P79&gt;0,Q79&gt;=0),P79-Q79,"")</f>
        <v/>
      </c>
      <c r="AB79" s="22">
        <f>IF(P79&gt;0,(P79-Q79)/P79,"")</f>
        <v/>
      </c>
    </row>
    <row r="80" hidden="1" ht="15.75" customHeight="1" s="44">
      <c r="A80" s="18">
        <f>IF('簡易入力モード'!A80&lt;&gt;"",'簡易入力モード'!A80,"")</f>
        <v/>
      </c>
      <c r="B80" s="18" t="n"/>
      <c r="C80" s="19">
        <f>IF('簡易入力モード'!B80&lt;&gt;"",'簡易入力モード'!B80,"")</f>
        <v/>
      </c>
      <c r="D80" s="19">
        <f>IF('簡易入力モード'!C80&lt;&gt;"",'簡易入力モード'!C80,"")</f>
        <v/>
      </c>
      <c r="E80" s="19" t="n"/>
      <c r="F80" s="19" t="n"/>
      <c r="G80" s="19" t="n"/>
      <c r="H80" s="19" t="n"/>
      <c r="I80" s="19" t="n"/>
      <c r="J80" s="19" t="n"/>
      <c r="K80" s="19" t="n"/>
      <c r="L80" s="20" t="n"/>
      <c r="M80" s="20" t="n"/>
      <c r="N80" s="20" t="n"/>
      <c r="O80" s="20" t="n"/>
      <c r="P80" s="20" t="n"/>
      <c r="Q80" s="20" t="n"/>
      <c r="R80" s="18">
        <f>IF('簡易入力モード'!E80&lt;&gt;"",'簡易入力モード'!E80,"")</f>
        <v/>
      </c>
      <c r="S80" s="21" t="n"/>
      <c r="T80" s="19" t="n"/>
      <c r="U80" s="22">
        <f>IFERROR(C80*(D80+E80),"")</f>
        <v/>
      </c>
      <c r="V80" s="22">
        <f>ROUND(100*(0.2*MIN(1,IFERROR(C80/20,0))+0.15*MIN(1,IFERROR(E80/30,0))+0.2*IF(TRIM(G80)="高",1,IF(TRIM(G80)="中",0.5,0))+0.15*IF(TRIM(H80)="高",1,IF(TRIM(H80)="中",0.5,0))+0.1*MIN(1,IFERROR(F80/20,0))+0.15*IF(TRIM(I80)="高",1,IF(TRIM(I80)="中",0.5,0))+0.15*(1-IF(TRIM(J80)="高",1,IF(TRIM(J80)="中",0.5,0)))),0)</f>
        <v/>
      </c>
      <c r="W80" s="22">
        <f>IF(G80="高",IF(H80&lt;&gt;"低","GAS",IF(I80="高","NotebookLM","Gem")),IF(I80="高","NotebookLM","Gem"))</f>
        <v/>
      </c>
      <c r="X80" s="22">
        <f>IF(W80="Gem",0.4,IF(W80="NotebookLM",0.5,IF(W80="GAS",0.7,IF(W80="Microsoft Copilot",0.4,IF(W80="Microsoft 365 AI",0.4,IF(W80="Power Automate",0.7,IF(W80="Power Apps",0.6,IF(W80="ChatGPT",0.5,IF(W80="Claude",0.5,IF(W80="Gemini",0.5,IF(W80="Dify",0.6,IF(W80="n8n",0.7,IF(W80="Make",0.7,IF(W80="Zapier",0.7,IF(W80="その他",0.5,0.5)))))))))))))))</f>
        <v/>
      </c>
      <c r="Y80" s="22">
        <f>IFERROR(U80*(1-X80),"")</f>
        <v/>
      </c>
      <c r="Z80" s="22">
        <f>IFERROR(U80-Y80,"")</f>
        <v/>
      </c>
      <c r="AA80" s="22">
        <f>IF(AND(P80&gt;0,Q80&gt;=0),P80-Q80,"")</f>
        <v/>
      </c>
      <c r="AB80" s="22">
        <f>IF(P80&gt;0,(P80-Q80)/P80,"")</f>
        <v/>
      </c>
    </row>
    <row r="81" hidden="1" ht="15.75" customHeight="1" s="44">
      <c r="A81" s="18">
        <f>IF('簡易入力モード'!A81&lt;&gt;"",'簡易入力モード'!A81,"")</f>
        <v/>
      </c>
      <c r="B81" s="18" t="n"/>
      <c r="C81" s="19">
        <f>IF('簡易入力モード'!B81&lt;&gt;"",'簡易入力モード'!B81,"")</f>
        <v/>
      </c>
      <c r="D81" s="19">
        <f>IF('簡易入力モード'!C81&lt;&gt;"",'簡易入力モード'!C81,"")</f>
        <v/>
      </c>
      <c r="E81" s="19" t="n"/>
      <c r="F81" s="19" t="n"/>
      <c r="G81" s="19" t="n"/>
      <c r="H81" s="19" t="n"/>
      <c r="I81" s="19" t="n"/>
      <c r="J81" s="19" t="n"/>
      <c r="K81" s="19" t="n"/>
      <c r="L81" s="20" t="n"/>
      <c r="M81" s="20" t="n"/>
      <c r="N81" s="20" t="n"/>
      <c r="O81" s="20" t="n"/>
      <c r="P81" s="20" t="n"/>
      <c r="Q81" s="20" t="n"/>
      <c r="R81" s="18">
        <f>IF('簡易入力モード'!E81&lt;&gt;"",'簡易入力モード'!E81,"")</f>
        <v/>
      </c>
      <c r="S81" s="21" t="n"/>
      <c r="T81" s="19" t="n"/>
      <c r="U81" s="22">
        <f>IFERROR(C81*(D81+E81),"")</f>
        <v/>
      </c>
      <c r="V81" s="22">
        <f>ROUND(100*(0.2*MIN(1,IFERROR(C81/20,0))+0.15*MIN(1,IFERROR(E81/30,0))+0.2*IF(TRIM(G81)="高",1,IF(TRIM(G81)="中",0.5,0))+0.15*IF(TRIM(H81)="高",1,IF(TRIM(H81)="中",0.5,0))+0.1*MIN(1,IFERROR(F81/20,0))+0.15*IF(TRIM(I81)="高",1,IF(TRIM(I81)="中",0.5,0))+0.15*(1-IF(TRIM(J81)="高",1,IF(TRIM(J81)="中",0.5,0)))),0)</f>
        <v/>
      </c>
      <c r="W81" s="22">
        <f>IF(G81="高",IF(H81&lt;&gt;"低","GAS",IF(I81="高","NotebookLM","Gem")),IF(I81="高","NotebookLM","Gem"))</f>
        <v/>
      </c>
      <c r="X81" s="22">
        <f>IF(W81="Gem",0.4,IF(W81="NotebookLM",0.5,IF(W81="GAS",0.7,IF(W81="Microsoft Copilot",0.4,IF(W81="Microsoft 365 AI",0.4,IF(W81="Power Automate",0.7,IF(W81="Power Apps",0.6,IF(W81="ChatGPT",0.5,IF(W81="Claude",0.5,IF(W81="Gemini",0.5,IF(W81="Dify",0.6,IF(W81="n8n",0.7,IF(W81="Make",0.7,IF(W81="Zapier",0.7,IF(W81="その他",0.5,0.5)))))))))))))))</f>
        <v/>
      </c>
      <c r="Y81" s="22">
        <f>IFERROR(U81*(1-X81),"")</f>
        <v/>
      </c>
      <c r="Z81" s="22">
        <f>IFERROR(U81-Y81,"")</f>
        <v/>
      </c>
      <c r="AA81" s="22">
        <f>IF(AND(P81&gt;0,Q81&gt;=0),P81-Q81,"")</f>
        <v/>
      </c>
      <c r="AB81" s="22">
        <f>IF(P81&gt;0,(P81-Q81)/P81,"")</f>
        <v/>
      </c>
    </row>
    <row r="82" hidden="1" ht="15.75" customHeight="1" s="44">
      <c r="A82" s="18">
        <f>IF('簡易入力モード'!A82&lt;&gt;"",'簡易入力モード'!A82,"")</f>
        <v/>
      </c>
      <c r="B82" s="18" t="n"/>
      <c r="C82" s="19">
        <f>IF('簡易入力モード'!B82&lt;&gt;"",'簡易入力モード'!B82,"")</f>
        <v/>
      </c>
      <c r="D82" s="19">
        <f>IF('簡易入力モード'!C82&lt;&gt;"",'簡易入力モード'!C82,"")</f>
        <v/>
      </c>
      <c r="E82" s="19" t="n"/>
      <c r="F82" s="19" t="n"/>
      <c r="G82" s="19" t="n"/>
      <c r="H82" s="19" t="n"/>
      <c r="I82" s="19" t="n"/>
      <c r="J82" s="19" t="n"/>
      <c r="K82" s="19" t="n"/>
      <c r="L82" s="20" t="n"/>
      <c r="M82" s="20" t="n"/>
      <c r="N82" s="20" t="n"/>
      <c r="O82" s="20" t="n"/>
      <c r="P82" s="20" t="n"/>
      <c r="Q82" s="20" t="n"/>
      <c r="R82" s="18">
        <f>IF('簡易入力モード'!E82&lt;&gt;"",'簡易入力モード'!E82,"")</f>
        <v/>
      </c>
      <c r="S82" s="21" t="n"/>
      <c r="T82" s="19" t="n"/>
      <c r="U82" s="22">
        <f>IFERROR(C82*(D82+E82),"")</f>
        <v/>
      </c>
      <c r="V82" s="22">
        <f>ROUND(100*(0.2*MIN(1,IFERROR(C82/20,0))+0.15*MIN(1,IFERROR(E82/30,0))+0.2*IF(TRIM(G82)="高",1,IF(TRIM(G82)="中",0.5,0))+0.15*IF(TRIM(H82)="高",1,IF(TRIM(H82)="中",0.5,0))+0.1*MIN(1,IFERROR(F82/20,0))+0.15*IF(TRIM(I82)="高",1,IF(TRIM(I82)="中",0.5,0))+0.15*(1-IF(TRIM(J82)="高",1,IF(TRIM(J82)="中",0.5,0)))),0)</f>
        <v/>
      </c>
      <c r="W82" s="22">
        <f>IF(G82="高",IF(H82&lt;&gt;"低","GAS",IF(I82="高","NotebookLM","Gem")),IF(I82="高","NotebookLM","Gem"))</f>
        <v/>
      </c>
      <c r="X82" s="22">
        <f>IF(W82="Gem",0.4,IF(W82="NotebookLM",0.5,IF(W82="GAS",0.7,IF(W82="Microsoft Copilot",0.4,IF(W82="Microsoft 365 AI",0.4,IF(W82="Power Automate",0.7,IF(W82="Power Apps",0.6,IF(W82="ChatGPT",0.5,IF(W82="Claude",0.5,IF(W82="Gemini",0.5,IF(W82="Dify",0.6,IF(W82="n8n",0.7,IF(W82="Make",0.7,IF(W82="Zapier",0.7,IF(W82="その他",0.5,0.5)))))))))))))))</f>
        <v/>
      </c>
      <c r="Y82" s="22">
        <f>IFERROR(U82*(1-X82),"")</f>
        <v/>
      </c>
      <c r="Z82" s="22">
        <f>IFERROR(U82-Y82,"")</f>
        <v/>
      </c>
      <c r="AA82" s="22">
        <f>IF(AND(P82&gt;0,Q82&gt;=0),P82-Q82,"")</f>
        <v/>
      </c>
      <c r="AB82" s="22">
        <f>IF(P82&gt;0,(P82-Q82)/P82,"")</f>
        <v/>
      </c>
    </row>
    <row r="83" hidden="1" ht="15.75" customHeight="1" s="44">
      <c r="A83" s="18">
        <f>IF('簡易入力モード'!A83&lt;&gt;"",'簡易入力モード'!A83,"")</f>
        <v/>
      </c>
      <c r="B83" s="18" t="n"/>
      <c r="C83" s="19">
        <f>IF('簡易入力モード'!B83&lt;&gt;"",'簡易入力モード'!B83,"")</f>
        <v/>
      </c>
      <c r="D83" s="19">
        <f>IF('簡易入力モード'!C83&lt;&gt;"",'簡易入力モード'!C83,"")</f>
        <v/>
      </c>
      <c r="E83" s="19" t="n"/>
      <c r="F83" s="19" t="n"/>
      <c r="G83" s="19" t="n"/>
      <c r="H83" s="19" t="n"/>
      <c r="I83" s="19" t="n"/>
      <c r="J83" s="19" t="n"/>
      <c r="K83" s="19" t="n"/>
      <c r="L83" s="20" t="n"/>
      <c r="M83" s="20" t="n"/>
      <c r="N83" s="20" t="n"/>
      <c r="O83" s="20" t="n"/>
      <c r="P83" s="20" t="n"/>
      <c r="Q83" s="20" t="n"/>
      <c r="R83" s="18">
        <f>IF('簡易入力モード'!E83&lt;&gt;"",'簡易入力モード'!E83,"")</f>
        <v/>
      </c>
      <c r="S83" s="21" t="n"/>
      <c r="T83" s="19" t="n"/>
      <c r="U83" s="22">
        <f>IFERROR(C83*(D83+E83),"")</f>
        <v/>
      </c>
      <c r="V83" s="22">
        <f>ROUND(100*(0.2*MIN(1,IFERROR(C83/20,0))+0.15*MIN(1,IFERROR(E83/30,0))+0.2*IF(TRIM(G83)="高",1,IF(TRIM(G83)="中",0.5,0))+0.15*IF(TRIM(H83)="高",1,IF(TRIM(H83)="中",0.5,0))+0.1*MIN(1,IFERROR(F83/20,0))+0.15*IF(TRIM(I83)="高",1,IF(TRIM(I83)="中",0.5,0))+0.15*(1-IF(TRIM(J83)="高",1,IF(TRIM(J83)="中",0.5,0)))),0)</f>
        <v/>
      </c>
      <c r="W83" s="22">
        <f>IF(G83="高",IF(H83&lt;&gt;"低","GAS",IF(I83="高","NotebookLM","Gem")),IF(I83="高","NotebookLM","Gem"))</f>
        <v/>
      </c>
      <c r="X83" s="22">
        <f>IF(W83="Gem",0.4,IF(W83="NotebookLM",0.5,IF(W83="GAS",0.7,IF(W83="Microsoft Copilot",0.4,IF(W83="Microsoft 365 AI",0.4,IF(W83="Power Automate",0.7,IF(W83="Power Apps",0.6,IF(W83="ChatGPT",0.5,IF(W83="Claude",0.5,IF(W83="Gemini",0.5,IF(W83="Dify",0.6,IF(W83="n8n",0.7,IF(W83="Make",0.7,IF(W83="Zapier",0.7,IF(W83="その他",0.5,0.5)))))))))))))))</f>
        <v/>
      </c>
      <c r="Y83" s="22">
        <f>IFERROR(U83*(1-X83),"")</f>
        <v/>
      </c>
      <c r="Z83" s="22">
        <f>IFERROR(U83-Y83,"")</f>
        <v/>
      </c>
      <c r="AA83" s="22">
        <f>IF(AND(P83&gt;0,Q83&gt;=0),P83-Q83,"")</f>
        <v/>
      </c>
      <c r="AB83" s="22">
        <f>IF(P83&gt;0,(P83-Q83)/P83,"")</f>
        <v/>
      </c>
    </row>
    <row r="84" hidden="1" ht="15.75" customHeight="1" s="44">
      <c r="A84" s="18">
        <f>IF('簡易入力モード'!A84&lt;&gt;"",'簡易入力モード'!A84,"")</f>
        <v/>
      </c>
      <c r="B84" s="18" t="n"/>
      <c r="C84" s="19">
        <f>IF('簡易入力モード'!B84&lt;&gt;"",'簡易入力モード'!B84,"")</f>
        <v/>
      </c>
      <c r="D84" s="19">
        <f>IF('簡易入力モード'!C84&lt;&gt;"",'簡易入力モード'!C84,"")</f>
        <v/>
      </c>
      <c r="E84" s="19" t="n"/>
      <c r="F84" s="19" t="n"/>
      <c r="G84" s="19" t="n"/>
      <c r="H84" s="19" t="n"/>
      <c r="I84" s="19" t="n"/>
      <c r="J84" s="19" t="n"/>
      <c r="K84" s="19" t="n"/>
      <c r="L84" s="20" t="n"/>
      <c r="M84" s="20" t="n"/>
      <c r="N84" s="20" t="n"/>
      <c r="O84" s="20" t="n"/>
      <c r="P84" s="20" t="n"/>
      <c r="Q84" s="20" t="n"/>
      <c r="R84" s="18">
        <f>IF('簡易入力モード'!E84&lt;&gt;"",'簡易入力モード'!E84,"")</f>
        <v/>
      </c>
      <c r="S84" s="21" t="n"/>
      <c r="T84" s="19" t="n"/>
      <c r="U84" s="22">
        <f>IFERROR(C84*(D84+E84),"")</f>
        <v/>
      </c>
      <c r="V84" s="22">
        <f>ROUND(100*(0.2*MIN(1,IFERROR(C84/20,0))+0.15*MIN(1,IFERROR(E84/30,0))+0.2*IF(TRIM(G84)="高",1,IF(TRIM(G84)="中",0.5,0))+0.15*IF(TRIM(H84)="高",1,IF(TRIM(H84)="中",0.5,0))+0.1*MIN(1,IFERROR(F84/20,0))+0.15*IF(TRIM(I84)="高",1,IF(TRIM(I84)="中",0.5,0))+0.15*(1-IF(TRIM(J84)="高",1,IF(TRIM(J84)="中",0.5,0)))),0)</f>
        <v/>
      </c>
      <c r="W84" s="22">
        <f>IF(G84="高",IF(H84&lt;&gt;"低","GAS",IF(I84="高","NotebookLM","Gem")),IF(I84="高","NotebookLM","Gem"))</f>
        <v/>
      </c>
      <c r="X84" s="22">
        <f>IF(W84="Gem",0.4,IF(W84="NotebookLM",0.5,IF(W84="GAS",0.7,IF(W84="Microsoft Copilot",0.4,IF(W84="Microsoft 365 AI",0.4,IF(W84="Power Automate",0.7,IF(W84="Power Apps",0.6,IF(W84="ChatGPT",0.5,IF(W84="Claude",0.5,IF(W84="Gemini",0.5,IF(W84="Dify",0.6,IF(W84="n8n",0.7,IF(W84="Make",0.7,IF(W84="Zapier",0.7,IF(W84="その他",0.5,0.5)))))))))))))))</f>
        <v/>
      </c>
      <c r="Y84" s="22">
        <f>IFERROR(U84*(1-X84),"")</f>
        <v/>
      </c>
      <c r="Z84" s="22">
        <f>IFERROR(U84-Y84,"")</f>
        <v/>
      </c>
      <c r="AA84" s="22">
        <f>IF(AND(P84&gt;0,Q84&gt;=0),P84-Q84,"")</f>
        <v/>
      </c>
      <c r="AB84" s="22">
        <f>IF(P84&gt;0,(P84-Q84)/P84,"")</f>
        <v/>
      </c>
    </row>
    <row r="85" hidden="1" ht="15.75" customHeight="1" s="44">
      <c r="A85" s="18">
        <f>IF('簡易入力モード'!A85&lt;&gt;"",'簡易入力モード'!A85,"")</f>
        <v/>
      </c>
      <c r="B85" s="18" t="n"/>
      <c r="C85" s="19">
        <f>IF('簡易入力モード'!B85&lt;&gt;"",'簡易入力モード'!B85,"")</f>
        <v/>
      </c>
      <c r="D85" s="19">
        <f>IF('簡易入力モード'!C85&lt;&gt;"",'簡易入力モード'!C85,"")</f>
        <v/>
      </c>
      <c r="E85" s="19" t="n"/>
      <c r="F85" s="19" t="n"/>
      <c r="G85" s="19" t="n"/>
      <c r="H85" s="19" t="n"/>
      <c r="I85" s="19" t="n"/>
      <c r="J85" s="19" t="n"/>
      <c r="K85" s="19" t="n"/>
      <c r="L85" s="20" t="n"/>
      <c r="M85" s="20" t="n"/>
      <c r="N85" s="20" t="n"/>
      <c r="O85" s="20" t="n"/>
      <c r="P85" s="20" t="n"/>
      <c r="Q85" s="20" t="n"/>
      <c r="R85" s="18">
        <f>IF('簡易入力モード'!E85&lt;&gt;"",'簡易入力モード'!E85,"")</f>
        <v/>
      </c>
      <c r="S85" s="21" t="n"/>
      <c r="T85" s="19" t="n"/>
      <c r="U85" s="22">
        <f>IFERROR(C85*(D85+E85),"")</f>
        <v/>
      </c>
      <c r="V85" s="22">
        <f>ROUND(100*(0.2*MIN(1,IFERROR(C85/20,0))+0.15*MIN(1,IFERROR(E85/30,0))+0.2*IF(TRIM(G85)="高",1,IF(TRIM(G85)="中",0.5,0))+0.15*IF(TRIM(H85)="高",1,IF(TRIM(H85)="中",0.5,0))+0.1*MIN(1,IFERROR(F85/20,0))+0.15*IF(TRIM(I85)="高",1,IF(TRIM(I85)="中",0.5,0))+0.15*(1-IF(TRIM(J85)="高",1,IF(TRIM(J85)="中",0.5,0)))),0)</f>
        <v/>
      </c>
      <c r="W85" s="22">
        <f>IF(G85="高",IF(H85&lt;&gt;"低","GAS",IF(I85="高","NotebookLM","Gem")),IF(I85="高","NotebookLM","Gem"))</f>
        <v/>
      </c>
      <c r="X85" s="22">
        <f>IF(W85="Gem",0.4,IF(W85="NotebookLM",0.5,IF(W85="GAS",0.7,IF(W85="Microsoft Copilot",0.4,IF(W85="Microsoft 365 AI",0.4,IF(W85="Power Automate",0.7,IF(W85="Power Apps",0.6,IF(W85="ChatGPT",0.5,IF(W85="Claude",0.5,IF(W85="Gemini",0.5,IF(W85="Dify",0.6,IF(W85="n8n",0.7,IF(W85="Make",0.7,IF(W85="Zapier",0.7,IF(W85="その他",0.5,0.5)))))))))))))))</f>
        <v/>
      </c>
      <c r="Y85" s="22">
        <f>IFERROR(U85*(1-X85),"")</f>
        <v/>
      </c>
      <c r="Z85" s="22">
        <f>IFERROR(U85-Y85,"")</f>
        <v/>
      </c>
      <c r="AA85" s="22">
        <f>IF(AND(P85&gt;0,Q85&gt;=0),P85-Q85,"")</f>
        <v/>
      </c>
      <c r="AB85" s="22">
        <f>IF(P85&gt;0,(P85-Q85)/P85,"")</f>
        <v/>
      </c>
    </row>
    <row r="86" hidden="1" ht="15.75" customHeight="1" s="44">
      <c r="A86" s="18">
        <f>IF('簡易入力モード'!A86&lt;&gt;"",'簡易入力モード'!A86,"")</f>
        <v/>
      </c>
      <c r="B86" s="18" t="n"/>
      <c r="C86" s="19">
        <f>IF('簡易入力モード'!B86&lt;&gt;"",'簡易入力モード'!B86,"")</f>
        <v/>
      </c>
      <c r="D86" s="19">
        <f>IF('簡易入力モード'!C86&lt;&gt;"",'簡易入力モード'!C86,"")</f>
        <v/>
      </c>
      <c r="E86" s="19" t="n"/>
      <c r="F86" s="19" t="n"/>
      <c r="G86" s="19" t="n"/>
      <c r="H86" s="19" t="n"/>
      <c r="I86" s="19" t="n"/>
      <c r="J86" s="19" t="n"/>
      <c r="K86" s="19" t="n"/>
      <c r="L86" s="20" t="n"/>
      <c r="M86" s="20" t="n"/>
      <c r="N86" s="20" t="n"/>
      <c r="O86" s="20" t="n"/>
      <c r="P86" s="20" t="n"/>
      <c r="Q86" s="20" t="n"/>
      <c r="R86" s="18">
        <f>IF('簡易入力モード'!E86&lt;&gt;"",'簡易入力モード'!E86,"")</f>
        <v/>
      </c>
      <c r="S86" s="21" t="n"/>
      <c r="T86" s="19" t="n"/>
      <c r="U86" s="22">
        <f>IFERROR(C86*(D86+E86),"")</f>
        <v/>
      </c>
      <c r="V86" s="22">
        <f>ROUND(100*(0.2*MIN(1,IFERROR(C86/20,0))+0.15*MIN(1,IFERROR(E86/30,0))+0.2*IF(TRIM(G86)="高",1,IF(TRIM(G86)="中",0.5,0))+0.15*IF(TRIM(H86)="高",1,IF(TRIM(H86)="中",0.5,0))+0.1*MIN(1,IFERROR(F86/20,0))+0.15*IF(TRIM(I86)="高",1,IF(TRIM(I86)="中",0.5,0))+0.15*(1-IF(TRIM(J86)="高",1,IF(TRIM(J86)="中",0.5,0)))),0)</f>
        <v/>
      </c>
      <c r="W86" s="22">
        <f>IF(G86="高",IF(H86&lt;&gt;"低","GAS",IF(I86="高","NotebookLM","Gem")),IF(I86="高","NotebookLM","Gem"))</f>
        <v/>
      </c>
      <c r="X86" s="22">
        <f>IF(W86="Gem",0.4,IF(W86="NotebookLM",0.5,IF(W86="GAS",0.7,IF(W86="Microsoft Copilot",0.4,IF(W86="Microsoft 365 AI",0.4,IF(W86="Power Automate",0.7,IF(W86="Power Apps",0.6,IF(W86="ChatGPT",0.5,IF(W86="Claude",0.5,IF(W86="Gemini",0.5,IF(W86="Dify",0.6,IF(W86="n8n",0.7,IF(W86="Make",0.7,IF(W86="Zapier",0.7,IF(W86="その他",0.5,0.5)))))))))))))))</f>
        <v/>
      </c>
      <c r="Y86" s="22">
        <f>IFERROR(U86*(1-X86),"")</f>
        <v/>
      </c>
      <c r="Z86" s="22">
        <f>IFERROR(U86-Y86,"")</f>
        <v/>
      </c>
      <c r="AA86" s="22">
        <f>IF(AND(P86&gt;0,Q86&gt;=0),P86-Q86,"")</f>
        <v/>
      </c>
      <c r="AB86" s="22">
        <f>IF(P86&gt;0,(P86-Q86)/P86,"")</f>
        <v/>
      </c>
    </row>
    <row r="87" hidden="1" ht="15.75" customHeight="1" s="44">
      <c r="A87" s="18">
        <f>IF('簡易入力モード'!A87&lt;&gt;"",'簡易入力モード'!A87,"")</f>
        <v/>
      </c>
      <c r="B87" s="18" t="n"/>
      <c r="C87" s="19">
        <f>IF('簡易入力モード'!B87&lt;&gt;"",'簡易入力モード'!B87,"")</f>
        <v/>
      </c>
      <c r="D87" s="19">
        <f>IF('簡易入力モード'!C87&lt;&gt;"",'簡易入力モード'!C87,"")</f>
        <v/>
      </c>
      <c r="E87" s="19" t="n"/>
      <c r="F87" s="19" t="n"/>
      <c r="G87" s="19" t="n"/>
      <c r="H87" s="19" t="n"/>
      <c r="I87" s="19" t="n"/>
      <c r="J87" s="19" t="n"/>
      <c r="K87" s="19" t="n"/>
      <c r="L87" s="20" t="n"/>
      <c r="M87" s="20" t="n"/>
      <c r="N87" s="20" t="n"/>
      <c r="O87" s="20" t="n"/>
      <c r="P87" s="20" t="n"/>
      <c r="Q87" s="20" t="n"/>
      <c r="R87" s="18">
        <f>IF('簡易入力モード'!E87&lt;&gt;"",'簡易入力モード'!E87,"")</f>
        <v/>
      </c>
      <c r="S87" s="21" t="n"/>
      <c r="T87" s="19" t="n"/>
      <c r="U87" s="22">
        <f>IFERROR(C87*(D87+E87),"")</f>
        <v/>
      </c>
      <c r="V87" s="22">
        <f>ROUND(100*(0.2*MIN(1,IFERROR(C87/20,0))+0.15*MIN(1,IFERROR(E87/30,0))+0.2*IF(TRIM(G87)="高",1,IF(TRIM(G87)="中",0.5,0))+0.15*IF(TRIM(H87)="高",1,IF(TRIM(H87)="中",0.5,0))+0.1*MIN(1,IFERROR(F87/20,0))+0.15*IF(TRIM(I87)="高",1,IF(TRIM(I87)="中",0.5,0))+0.15*(1-IF(TRIM(J87)="高",1,IF(TRIM(J87)="中",0.5,0)))),0)</f>
        <v/>
      </c>
      <c r="W87" s="22">
        <f>IF(G87="高",IF(H87&lt;&gt;"低","GAS",IF(I87="高","NotebookLM","Gem")),IF(I87="高","NotebookLM","Gem"))</f>
        <v/>
      </c>
      <c r="X87" s="22">
        <f>IF(W87="Gem",0.4,IF(W87="NotebookLM",0.5,IF(W87="GAS",0.7,IF(W87="Microsoft Copilot",0.4,IF(W87="Microsoft 365 AI",0.4,IF(W87="Power Automate",0.7,IF(W87="Power Apps",0.6,IF(W87="ChatGPT",0.5,IF(W87="Claude",0.5,IF(W87="Gemini",0.5,IF(W87="Dify",0.6,IF(W87="n8n",0.7,IF(W87="Make",0.7,IF(W87="Zapier",0.7,IF(W87="その他",0.5,0.5)))))))))))))))</f>
        <v/>
      </c>
      <c r="Y87" s="22">
        <f>IFERROR(U87*(1-X87),"")</f>
        <v/>
      </c>
      <c r="Z87" s="22">
        <f>IFERROR(U87-Y87,"")</f>
        <v/>
      </c>
      <c r="AA87" s="22">
        <f>IF(AND(P87&gt;0,Q87&gt;=0),P87-Q87,"")</f>
        <v/>
      </c>
      <c r="AB87" s="22">
        <f>IF(P87&gt;0,(P87-Q87)/P87,"")</f>
        <v/>
      </c>
    </row>
    <row r="88" hidden="1" ht="15.75" customHeight="1" s="44">
      <c r="A88" s="18">
        <f>IF('簡易入力モード'!A88&lt;&gt;"",'簡易入力モード'!A88,"")</f>
        <v/>
      </c>
      <c r="B88" s="18" t="n"/>
      <c r="C88" s="19">
        <f>IF('簡易入力モード'!B88&lt;&gt;"",'簡易入力モード'!B88,"")</f>
        <v/>
      </c>
      <c r="D88" s="19">
        <f>IF('簡易入力モード'!C88&lt;&gt;"",'簡易入力モード'!C88,"")</f>
        <v/>
      </c>
      <c r="E88" s="19" t="n"/>
      <c r="F88" s="19" t="n"/>
      <c r="G88" s="19" t="n"/>
      <c r="H88" s="19" t="n"/>
      <c r="I88" s="19" t="n"/>
      <c r="J88" s="19" t="n"/>
      <c r="K88" s="19" t="n"/>
      <c r="L88" s="20" t="n"/>
      <c r="M88" s="20" t="n"/>
      <c r="N88" s="20" t="n"/>
      <c r="O88" s="20" t="n"/>
      <c r="P88" s="20" t="n"/>
      <c r="Q88" s="20" t="n"/>
      <c r="R88" s="18">
        <f>IF('簡易入力モード'!E88&lt;&gt;"",'簡易入力モード'!E88,"")</f>
        <v/>
      </c>
      <c r="S88" s="21" t="n"/>
      <c r="T88" s="19" t="n"/>
      <c r="U88" s="22">
        <f>IFERROR(C88*(D88+E88),"")</f>
        <v/>
      </c>
      <c r="V88" s="22">
        <f>ROUND(100*(0.2*MIN(1,IFERROR(C88/20,0))+0.15*MIN(1,IFERROR(E88/30,0))+0.2*IF(TRIM(G88)="高",1,IF(TRIM(G88)="中",0.5,0))+0.15*IF(TRIM(H88)="高",1,IF(TRIM(H88)="中",0.5,0))+0.1*MIN(1,IFERROR(F88/20,0))+0.15*IF(TRIM(I88)="高",1,IF(TRIM(I88)="中",0.5,0))+0.15*(1-IF(TRIM(J88)="高",1,IF(TRIM(J88)="中",0.5,0)))),0)</f>
        <v/>
      </c>
      <c r="W88" s="22">
        <f>IF(G88="高",IF(H88&lt;&gt;"低","GAS",IF(I88="高","NotebookLM","Gem")),IF(I88="高","NotebookLM","Gem"))</f>
        <v/>
      </c>
      <c r="X88" s="22">
        <f>IF(W88="Gem",0.4,IF(W88="NotebookLM",0.5,IF(W88="GAS",0.7,IF(W88="Microsoft Copilot",0.4,IF(W88="Microsoft 365 AI",0.4,IF(W88="Power Automate",0.7,IF(W88="Power Apps",0.6,IF(W88="ChatGPT",0.5,IF(W88="Claude",0.5,IF(W88="Gemini",0.5,IF(W88="Dify",0.6,IF(W88="n8n",0.7,IF(W88="Make",0.7,IF(W88="Zapier",0.7,IF(W88="その他",0.5,0.5)))))))))))))))</f>
        <v/>
      </c>
      <c r="Y88" s="22">
        <f>IFERROR(U88*(1-X88),"")</f>
        <v/>
      </c>
      <c r="Z88" s="22">
        <f>IFERROR(U88-Y88,"")</f>
        <v/>
      </c>
      <c r="AA88" s="22">
        <f>IF(AND(P88&gt;0,Q88&gt;=0),P88-Q88,"")</f>
        <v/>
      </c>
      <c r="AB88" s="22">
        <f>IF(P88&gt;0,(P88-Q88)/P88,"")</f>
        <v/>
      </c>
    </row>
    <row r="89" hidden="1" ht="15.75" customHeight="1" s="44">
      <c r="A89" s="18">
        <f>IF('簡易入力モード'!A89&lt;&gt;"",'簡易入力モード'!A89,"")</f>
        <v/>
      </c>
      <c r="B89" s="18" t="n"/>
      <c r="C89" s="19">
        <f>IF('簡易入力モード'!B89&lt;&gt;"",'簡易入力モード'!B89,"")</f>
        <v/>
      </c>
      <c r="D89" s="19">
        <f>IF('簡易入力モード'!C89&lt;&gt;"",'簡易入力モード'!C89,"")</f>
        <v/>
      </c>
      <c r="E89" s="19" t="n"/>
      <c r="F89" s="19" t="n"/>
      <c r="G89" s="19" t="n"/>
      <c r="H89" s="19" t="n"/>
      <c r="I89" s="19" t="n"/>
      <c r="J89" s="19" t="n"/>
      <c r="K89" s="19" t="n"/>
      <c r="L89" s="20" t="n"/>
      <c r="M89" s="20" t="n"/>
      <c r="N89" s="20" t="n"/>
      <c r="O89" s="20" t="n"/>
      <c r="P89" s="20" t="n"/>
      <c r="Q89" s="20" t="n"/>
      <c r="R89" s="18">
        <f>IF('簡易入力モード'!E89&lt;&gt;"",'簡易入力モード'!E89,"")</f>
        <v/>
      </c>
      <c r="S89" s="21" t="n"/>
      <c r="T89" s="19" t="n"/>
      <c r="U89" s="22">
        <f>IFERROR(C89*(D89+E89),"")</f>
        <v/>
      </c>
      <c r="V89" s="22">
        <f>ROUND(100*(0.2*MIN(1,IFERROR(C89/20,0))+0.15*MIN(1,IFERROR(E89/30,0))+0.2*IF(TRIM(G89)="高",1,IF(TRIM(G89)="中",0.5,0))+0.15*IF(TRIM(H89)="高",1,IF(TRIM(H89)="中",0.5,0))+0.1*MIN(1,IFERROR(F89/20,0))+0.15*IF(TRIM(I89)="高",1,IF(TRIM(I89)="中",0.5,0))+0.15*(1-IF(TRIM(J89)="高",1,IF(TRIM(J89)="中",0.5,0)))),0)</f>
        <v/>
      </c>
      <c r="W89" s="22">
        <f>IF(G89="高",IF(H89&lt;&gt;"低","GAS",IF(I89="高","NotebookLM","Gem")),IF(I89="高","NotebookLM","Gem"))</f>
        <v/>
      </c>
      <c r="X89" s="22">
        <f>IF(W89="Gem",0.4,IF(W89="NotebookLM",0.5,IF(W89="GAS",0.7,IF(W89="Microsoft Copilot",0.4,IF(W89="Microsoft 365 AI",0.4,IF(W89="Power Automate",0.7,IF(W89="Power Apps",0.6,IF(W89="ChatGPT",0.5,IF(W89="Claude",0.5,IF(W89="Gemini",0.5,IF(W89="Dify",0.6,IF(W89="n8n",0.7,IF(W89="Make",0.7,IF(W89="Zapier",0.7,IF(W89="その他",0.5,0.5)))))))))))))))</f>
        <v/>
      </c>
      <c r="Y89" s="22">
        <f>IFERROR(U89*(1-X89),"")</f>
        <v/>
      </c>
      <c r="Z89" s="22">
        <f>IFERROR(U89-Y89,"")</f>
        <v/>
      </c>
      <c r="AA89" s="22">
        <f>IF(AND(P89&gt;0,Q89&gt;=0),P89-Q89,"")</f>
        <v/>
      </c>
      <c r="AB89" s="22">
        <f>IF(P89&gt;0,(P89-Q89)/P89,"")</f>
        <v/>
      </c>
    </row>
    <row r="90" hidden="1" ht="15.75" customHeight="1" s="44">
      <c r="A90" s="18">
        <f>IF('簡易入力モード'!A90&lt;&gt;"",'簡易入力モード'!A90,"")</f>
        <v/>
      </c>
      <c r="B90" s="18" t="n"/>
      <c r="C90" s="19">
        <f>IF('簡易入力モード'!B90&lt;&gt;"",'簡易入力モード'!B90,"")</f>
        <v/>
      </c>
      <c r="D90" s="19">
        <f>IF('簡易入力モード'!C90&lt;&gt;"",'簡易入力モード'!C90,"")</f>
        <v/>
      </c>
      <c r="E90" s="19" t="n"/>
      <c r="F90" s="19" t="n"/>
      <c r="G90" s="19" t="n"/>
      <c r="H90" s="19" t="n"/>
      <c r="I90" s="19" t="n"/>
      <c r="J90" s="19" t="n"/>
      <c r="K90" s="19" t="n"/>
      <c r="L90" s="20" t="n"/>
      <c r="M90" s="20" t="n"/>
      <c r="N90" s="20" t="n"/>
      <c r="O90" s="20" t="n"/>
      <c r="P90" s="20" t="n"/>
      <c r="Q90" s="20" t="n"/>
      <c r="R90" s="18">
        <f>IF('簡易入力モード'!E90&lt;&gt;"",'簡易入力モード'!E90,"")</f>
        <v/>
      </c>
      <c r="S90" s="21" t="n"/>
      <c r="T90" s="19" t="n"/>
      <c r="U90" s="22">
        <f>IFERROR(C90*(D90+E90),"")</f>
        <v/>
      </c>
      <c r="V90" s="22">
        <f>ROUND(100*(0.2*MIN(1,IFERROR(C90/20,0))+0.15*MIN(1,IFERROR(E90/30,0))+0.2*IF(TRIM(G90)="高",1,IF(TRIM(G90)="中",0.5,0))+0.15*IF(TRIM(H90)="高",1,IF(TRIM(H90)="中",0.5,0))+0.1*MIN(1,IFERROR(F90/20,0))+0.15*IF(TRIM(I90)="高",1,IF(TRIM(I90)="中",0.5,0))+0.15*(1-IF(TRIM(J90)="高",1,IF(TRIM(J90)="中",0.5,0)))),0)</f>
        <v/>
      </c>
      <c r="W90" s="22">
        <f>IF(G90="高",IF(H90&lt;&gt;"低","GAS",IF(I90="高","NotebookLM","Gem")),IF(I90="高","NotebookLM","Gem"))</f>
        <v/>
      </c>
      <c r="X90" s="22">
        <f>IF(W90="Gem",0.4,IF(W90="NotebookLM",0.5,IF(W90="GAS",0.7,IF(W90="Microsoft Copilot",0.4,IF(W90="Microsoft 365 AI",0.4,IF(W90="Power Automate",0.7,IF(W90="Power Apps",0.6,IF(W90="ChatGPT",0.5,IF(W90="Claude",0.5,IF(W90="Gemini",0.5,IF(W90="Dify",0.6,IF(W90="n8n",0.7,IF(W90="Make",0.7,IF(W90="Zapier",0.7,IF(W90="その他",0.5,0.5)))))))))))))))</f>
        <v/>
      </c>
      <c r="Y90" s="22">
        <f>IFERROR(U90*(1-X90),"")</f>
        <v/>
      </c>
      <c r="Z90" s="22">
        <f>IFERROR(U90-Y90,"")</f>
        <v/>
      </c>
      <c r="AA90" s="22">
        <f>IF(AND(P90&gt;0,Q90&gt;=0),P90-Q90,"")</f>
        <v/>
      </c>
      <c r="AB90" s="22">
        <f>IF(P90&gt;0,(P90-Q90)/P90,"")</f>
        <v/>
      </c>
    </row>
    <row r="91" hidden="1" ht="15.75" customHeight="1" s="44">
      <c r="A91" s="18">
        <f>IF('簡易入力モード'!A91&lt;&gt;"",'簡易入力モード'!A91,"")</f>
        <v/>
      </c>
      <c r="B91" s="18" t="n"/>
      <c r="C91" s="19">
        <f>IF('簡易入力モード'!B91&lt;&gt;"",'簡易入力モード'!B91,"")</f>
        <v/>
      </c>
      <c r="D91" s="19">
        <f>IF('簡易入力モード'!C91&lt;&gt;"",'簡易入力モード'!C91,"")</f>
        <v/>
      </c>
      <c r="E91" s="19" t="n"/>
      <c r="F91" s="19" t="n"/>
      <c r="G91" s="19" t="n"/>
      <c r="H91" s="19" t="n"/>
      <c r="I91" s="19" t="n"/>
      <c r="J91" s="19" t="n"/>
      <c r="K91" s="19" t="n"/>
      <c r="L91" s="20" t="n"/>
      <c r="M91" s="20" t="n"/>
      <c r="N91" s="20" t="n"/>
      <c r="O91" s="20" t="n"/>
      <c r="P91" s="20" t="n"/>
      <c r="Q91" s="20" t="n"/>
      <c r="R91" s="18">
        <f>IF('簡易入力モード'!E91&lt;&gt;"",'簡易入力モード'!E91,"")</f>
        <v/>
      </c>
      <c r="S91" s="21" t="n"/>
      <c r="T91" s="19" t="n"/>
      <c r="U91" s="22">
        <f>IFERROR(C91*(D91+E91),"")</f>
        <v/>
      </c>
      <c r="V91" s="22">
        <f>ROUND(100*(0.2*MIN(1,IFERROR(C91/20,0))+0.15*MIN(1,IFERROR(E91/30,0))+0.2*IF(TRIM(G91)="高",1,IF(TRIM(G91)="中",0.5,0))+0.15*IF(TRIM(H91)="高",1,IF(TRIM(H91)="中",0.5,0))+0.1*MIN(1,IFERROR(F91/20,0))+0.15*IF(TRIM(I91)="高",1,IF(TRIM(I91)="中",0.5,0))+0.15*(1-IF(TRIM(J91)="高",1,IF(TRIM(J91)="中",0.5,0)))),0)</f>
        <v/>
      </c>
      <c r="W91" s="22">
        <f>IF(G91="高",IF(H91&lt;&gt;"低","GAS",IF(I91="高","NotebookLM","Gem")),IF(I91="高","NotebookLM","Gem"))</f>
        <v/>
      </c>
      <c r="X91" s="22">
        <f>IF(W91="Gem",0.4,IF(W91="NotebookLM",0.5,IF(W91="GAS",0.7,IF(W91="Microsoft Copilot",0.4,IF(W91="Microsoft 365 AI",0.4,IF(W91="Power Automate",0.7,IF(W91="Power Apps",0.6,IF(W91="ChatGPT",0.5,IF(W91="Claude",0.5,IF(W91="Gemini",0.5,IF(W91="Dify",0.6,IF(W91="n8n",0.7,IF(W91="Make",0.7,IF(W91="Zapier",0.7,IF(W91="その他",0.5,0.5)))))))))))))))</f>
        <v/>
      </c>
      <c r="Y91" s="22">
        <f>IFERROR(U91*(1-X91),"")</f>
        <v/>
      </c>
      <c r="Z91" s="22">
        <f>IFERROR(U91-Y91,"")</f>
        <v/>
      </c>
      <c r="AA91" s="22">
        <f>IF(AND(P91&gt;0,Q91&gt;=0),P91-Q91,"")</f>
        <v/>
      </c>
      <c r="AB91" s="22">
        <f>IF(P91&gt;0,(P91-Q91)/P91,"")</f>
        <v/>
      </c>
    </row>
    <row r="92" hidden="1" ht="15.75" customHeight="1" s="44">
      <c r="A92" s="18">
        <f>IF('簡易入力モード'!A92&lt;&gt;"",'簡易入力モード'!A92,"")</f>
        <v/>
      </c>
      <c r="B92" s="18" t="n"/>
      <c r="C92" s="19">
        <f>IF('簡易入力モード'!B92&lt;&gt;"",'簡易入力モード'!B92,"")</f>
        <v/>
      </c>
      <c r="D92" s="19">
        <f>IF('簡易入力モード'!C92&lt;&gt;"",'簡易入力モード'!C92,"")</f>
        <v/>
      </c>
      <c r="E92" s="19" t="n"/>
      <c r="F92" s="19" t="n"/>
      <c r="G92" s="19" t="n"/>
      <c r="H92" s="19" t="n"/>
      <c r="I92" s="19" t="n"/>
      <c r="J92" s="19" t="n"/>
      <c r="K92" s="19" t="n"/>
      <c r="L92" s="20" t="n"/>
      <c r="M92" s="20" t="n"/>
      <c r="N92" s="20" t="n"/>
      <c r="O92" s="20" t="n"/>
      <c r="P92" s="20" t="n"/>
      <c r="Q92" s="20" t="n"/>
      <c r="R92" s="18">
        <f>IF('簡易入力モード'!E92&lt;&gt;"",'簡易入力モード'!E92,"")</f>
        <v/>
      </c>
      <c r="S92" s="21" t="n"/>
      <c r="T92" s="19" t="n"/>
      <c r="U92" s="22">
        <f>IFERROR(C92*(D92+E92),"")</f>
        <v/>
      </c>
      <c r="V92" s="22">
        <f>ROUND(100*(0.2*MIN(1,IFERROR(C92/20,0))+0.15*MIN(1,IFERROR(E92/30,0))+0.2*IF(TRIM(G92)="高",1,IF(TRIM(G92)="中",0.5,0))+0.15*IF(TRIM(H92)="高",1,IF(TRIM(H92)="中",0.5,0))+0.1*MIN(1,IFERROR(F92/20,0))+0.15*IF(TRIM(I92)="高",1,IF(TRIM(I92)="中",0.5,0))+0.15*(1-IF(TRIM(J92)="高",1,IF(TRIM(J92)="中",0.5,0)))),0)</f>
        <v/>
      </c>
      <c r="W92" s="22">
        <f>IF(G92="高",IF(H92&lt;&gt;"低","GAS",IF(I92="高","NotebookLM","Gem")),IF(I92="高","NotebookLM","Gem"))</f>
        <v/>
      </c>
      <c r="X92" s="22">
        <f>IF(W92="Gem",0.4,IF(W92="NotebookLM",0.5,IF(W92="GAS",0.7,IF(W92="Microsoft Copilot",0.4,IF(W92="Microsoft 365 AI",0.4,IF(W92="Power Automate",0.7,IF(W92="Power Apps",0.6,IF(W92="ChatGPT",0.5,IF(W92="Claude",0.5,IF(W92="Gemini",0.5,IF(W92="Dify",0.6,IF(W92="n8n",0.7,IF(W92="Make",0.7,IF(W92="Zapier",0.7,IF(W92="その他",0.5,0.5)))))))))))))))</f>
        <v/>
      </c>
      <c r="Y92" s="22">
        <f>IFERROR(U92*(1-X92),"")</f>
        <v/>
      </c>
      <c r="Z92" s="22">
        <f>IFERROR(U92-Y92,"")</f>
        <v/>
      </c>
      <c r="AA92" s="22">
        <f>IF(AND(P92&gt;0,Q92&gt;=0),P92-Q92,"")</f>
        <v/>
      </c>
      <c r="AB92" s="22">
        <f>IF(P92&gt;0,(P92-Q92)/P92,"")</f>
        <v/>
      </c>
    </row>
    <row r="93" hidden="1" ht="15.75" customHeight="1" s="44">
      <c r="A93" s="18">
        <f>IF('簡易入力モード'!A93&lt;&gt;"",'簡易入力モード'!A93,"")</f>
        <v/>
      </c>
      <c r="B93" s="18" t="n"/>
      <c r="C93" s="19">
        <f>IF('簡易入力モード'!B93&lt;&gt;"",'簡易入力モード'!B93,"")</f>
        <v/>
      </c>
      <c r="D93" s="19">
        <f>IF('簡易入力モード'!C93&lt;&gt;"",'簡易入力モード'!C93,"")</f>
        <v/>
      </c>
      <c r="E93" s="19" t="n"/>
      <c r="F93" s="19" t="n"/>
      <c r="G93" s="19" t="n"/>
      <c r="H93" s="19" t="n"/>
      <c r="I93" s="19" t="n"/>
      <c r="J93" s="19" t="n"/>
      <c r="K93" s="19" t="n"/>
      <c r="L93" s="20" t="n"/>
      <c r="M93" s="20" t="n"/>
      <c r="N93" s="20" t="n"/>
      <c r="O93" s="20" t="n"/>
      <c r="P93" s="20" t="n"/>
      <c r="Q93" s="20" t="n"/>
      <c r="R93" s="18">
        <f>IF('簡易入力モード'!E93&lt;&gt;"",'簡易入力モード'!E93,"")</f>
        <v/>
      </c>
      <c r="S93" s="21" t="n"/>
      <c r="T93" s="19" t="n"/>
      <c r="U93" s="22">
        <f>IFERROR(C93*(D93+E93),"")</f>
        <v/>
      </c>
      <c r="V93" s="22">
        <f>ROUND(100*(0.2*MIN(1,IFERROR(C93/20,0))+0.15*MIN(1,IFERROR(E93/30,0))+0.2*IF(TRIM(G93)="高",1,IF(TRIM(G93)="中",0.5,0))+0.15*IF(TRIM(H93)="高",1,IF(TRIM(H93)="中",0.5,0))+0.1*MIN(1,IFERROR(F93/20,0))+0.15*IF(TRIM(I93)="高",1,IF(TRIM(I93)="中",0.5,0))+0.15*(1-IF(TRIM(J93)="高",1,IF(TRIM(J93)="中",0.5,0)))),0)</f>
        <v/>
      </c>
      <c r="W93" s="22">
        <f>IF(G93="高",IF(H93&lt;&gt;"低","GAS",IF(I93="高","NotebookLM","Gem")),IF(I93="高","NotebookLM","Gem"))</f>
        <v/>
      </c>
      <c r="X93" s="22">
        <f>IF(W93="Gem",0.4,IF(W93="NotebookLM",0.5,IF(W93="GAS",0.7,IF(W93="Microsoft Copilot",0.4,IF(W93="Microsoft 365 AI",0.4,IF(W93="Power Automate",0.7,IF(W93="Power Apps",0.6,IF(W93="ChatGPT",0.5,IF(W93="Claude",0.5,IF(W93="Gemini",0.5,IF(W93="Dify",0.6,IF(W93="n8n",0.7,IF(W93="Make",0.7,IF(W93="Zapier",0.7,IF(W93="その他",0.5,0.5)))))))))))))))</f>
        <v/>
      </c>
      <c r="Y93" s="22">
        <f>IFERROR(U93*(1-X93),"")</f>
        <v/>
      </c>
      <c r="Z93" s="22">
        <f>IFERROR(U93-Y93,"")</f>
        <v/>
      </c>
      <c r="AA93" s="22">
        <f>IF(AND(P93&gt;0,Q93&gt;=0),P93-Q93,"")</f>
        <v/>
      </c>
      <c r="AB93" s="22">
        <f>IF(P93&gt;0,(P93-Q93)/P93,"")</f>
        <v/>
      </c>
    </row>
    <row r="94" hidden="1" ht="15.75" customHeight="1" s="44">
      <c r="A94" s="18">
        <f>IF('簡易入力モード'!A94&lt;&gt;"",'簡易入力モード'!A94,"")</f>
        <v/>
      </c>
      <c r="B94" s="18" t="n"/>
      <c r="C94" s="19">
        <f>IF('簡易入力モード'!B94&lt;&gt;"",'簡易入力モード'!B94,"")</f>
        <v/>
      </c>
      <c r="D94" s="19">
        <f>IF('簡易入力モード'!C94&lt;&gt;"",'簡易入力モード'!C94,"")</f>
        <v/>
      </c>
      <c r="E94" s="19" t="n"/>
      <c r="F94" s="19" t="n"/>
      <c r="G94" s="19" t="n"/>
      <c r="H94" s="19" t="n"/>
      <c r="I94" s="19" t="n"/>
      <c r="J94" s="19" t="n"/>
      <c r="K94" s="19" t="n"/>
      <c r="L94" s="20" t="n"/>
      <c r="M94" s="20" t="n"/>
      <c r="N94" s="20" t="n"/>
      <c r="O94" s="20" t="n"/>
      <c r="P94" s="20" t="n"/>
      <c r="Q94" s="20" t="n"/>
      <c r="R94" s="18">
        <f>IF('簡易入力モード'!E94&lt;&gt;"",'簡易入力モード'!E94,"")</f>
        <v/>
      </c>
      <c r="S94" s="21" t="n"/>
      <c r="T94" s="19" t="n"/>
      <c r="U94" s="22">
        <f>IFERROR(C94*(D94+E94),"")</f>
        <v/>
      </c>
      <c r="V94" s="22">
        <f>ROUND(100*(0.2*MIN(1,IFERROR(C94/20,0))+0.15*MIN(1,IFERROR(E94/30,0))+0.2*IF(TRIM(G94)="高",1,IF(TRIM(G94)="中",0.5,0))+0.15*IF(TRIM(H94)="高",1,IF(TRIM(H94)="中",0.5,0))+0.1*MIN(1,IFERROR(F94/20,0))+0.15*IF(TRIM(I94)="高",1,IF(TRIM(I94)="中",0.5,0))+0.15*(1-IF(TRIM(J94)="高",1,IF(TRIM(J94)="中",0.5,0)))),0)</f>
        <v/>
      </c>
      <c r="W94" s="22">
        <f>IF(G94="高",IF(H94&lt;&gt;"低","GAS",IF(I94="高","NotebookLM","Gem")),IF(I94="高","NotebookLM","Gem"))</f>
        <v/>
      </c>
      <c r="X94" s="22">
        <f>IF(W94="Gem",0.4,IF(W94="NotebookLM",0.5,IF(W94="GAS",0.7,IF(W94="Microsoft Copilot",0.4,IF(W94="Microsoft 365 AI",0.4,IF(W94="Power Automate",0.7,IF(W94="Power Apps",0.6,IF(W94="ChatGPT",0.5,IF(W94="Claude",0.5,IF(W94="Gemini",0.5,IF(W94="Dify",0.6,IF(W94="n8n",0.7,IF(W94="Make",0.7,IF(W94="Zapier",0.7,IF(W94="その他",0.5,0.5)))))))))))))))</f>
        <v/>
      </c>
      <c r="Y94" s="22">
        <f>IFERROR(U94*(1-X94),"")</f>
        <v/>
      </c>
      <c r="Z94" s="22">
        <f>IFERROR(U94-Y94,"")</f>
        <v/>
      </c>
      <c r="AA94" s="22">
        <f>IF(AND(P94&gt;0,Q94&gt;=0),P94-Q94,"")</f>
        <v/>
      </c>
      <c r="AB94" s="22">
        <f>IF(P94&gt;0,(P94-Q94)/P94,"")</f>
        <v/>
      </c>
    </row>
    <row r="95" hidden="1" ht="15.75" customHeight="1" s="44">
      <c r="A95" s="18">
        <f>IF('簡易入力モード'!A95&lt;&gt;"",'簡易入力モード'!A95,"")</f>
        <v/>
      </c>
      <c r="B95" s="18" t="n"/>
      <c r="C95" s="19">
        <f>IF('簡易入力モード'!B95&lt;&gt;"",'簡易入力モード'!B95,"")</f>
        <v/>
      </c>
      <c r="D95" s="19">
        <f>IF('簡易入力モード'!C95&lt;&gt;"",'簡易入力モード'!C95,"")</f>
        <v/>
      </c>
      <c r="E95" s="19" t="n"/>
      <c r="F95" s="19" t="n"/>
      <c r="G95" s="19" t="n"/>
      <c r="H95" s="19" t="n"/>
      <c r="I95" s="19" t="n"/>
      <c r="J95" s="19" t="n"/>
      <c r="K95" s="19" t="n"/>
      <c r="L95" s="20" t="n"/>
      <c r="M95" s="20" t="n"/>
      <c r="N95" s="20" t="n"/>
      <c r="O95" s="20" t="n"/>
      <c r="P95" s="20" t="n"/>
      <c r="Q95" s="20" t="n"/>
      <c r="R95" s="18">
        <f>IF('簡易入力モード'!E95&lt;&gt;"",'簡易入力モード'!E95,"")</f>
        <v/>
      </c>
      <c r="S95" s="21" t="n"/>
      <c r="T95" s="19" t="n"/>
      <c r="U95" s="22">
        <f>IFERROR(C95*(D95+E95),"")</f>
        <v/>
      </c>
      <c r="V95" s="22">
        <f>ROUND(100*(0.2*MIN(1,IFERROR(C95/20,0))+0.15*MIN(1,IFERROR(E95/30,0))+0.2*IF(TRIM(G95)="高",1,IF(TRIM(G95)="中",0.5,0))+0.15*IF(TRIM(H95)="高",1,IF(TRIM(H95)="中",0.5,0))+0.1*MIN(1,IFERROR(F95/20,0))+0.15*IF(TRIM(I95)="高",1,IF(TRIM(I95)="中",0.5,0))+0.15*(1-IF(TRIM(J95)="高",1,IF(TRIM(J95)="中",0.5,0)))),0)</f>
        <v/>
      </c>
      <c r="W95" s="22">
        <f>IF(G95="高",IF(H95&lt;&gt;"低","GAS",IF(I95="高","NotebookLM","Gem")),IF(I95="高","NotebookLM","Gem"))</f>
        <v/>
      </c>
      <c r="X95" s="22">
        <f>IF(W95="Gem",0.4,IF(W95="NotebookLM",0.5,IF(W95="GAS",0.7,IF(W95="Microsoft Copilot",0.4,IF(W95="Microsoft 365 AI",0.4,IF(W95="Power Automate",0.7,IF(W95="Power Apps",0.6,IF(W95="ChatGPT",0.5,IF(W95="Claude",0.5,IF(W95="Gemini",0.5,IF(W95="Dify",0.6,IF(W95="n8n",0.7,IF(W95="Make",0.7,IF(W95="Zapier",0.7,IF(W95="その他",0.5,0.5)))))))))))))))</f>
        <v/>
      </c>
      <c r="Y95" s="22">
        <f>IFERROR(U95*(1-X95),"")</f>
        <v/>
      </c>
      <c r="Z95" s="22">
        <f>IFERROR(U95-Y95,"")</f>
        <v/>
      </c>
      <c r="AA95" s="22">
        <f>IF(AND(P95&gt;0,Q95&gt;=0),P95-Q95,"")</f>
        <v/>
      </c>
      <c r="AB95" s="22">
        <f>IF(P95&gt;0,(P95-Q95)/P95,"")</f>
        <v/>
      </c>
    </row>
    <row r="96" hidden="1" ht="15.75" customHeight="1" s="44">
      <c r="A96" s="18">
        <f>IF('簡易入力モード'!A96&lt;&gt;"",'簡易入力モード'!A96,"")</f>
        <v/>
      </c>
      <c r="B96" s="18" t="n"/>
      <c r="C96" s="19">
        <f>IF('簡易入力モード'!B96&lt;&gt;"",'簡易入力モード'!B96,"")</f>
        <v/>
      </c>
      <c r="D96" s="19">
        <f>IF('簡易入力モード'!C96&lt;&gt;"",'簡易入力モード'!C96,"")</f>
        <v/>
      </c>
      <c r="E96" s="19" t="n"/>
      <c r="F96" s="19" t="n"/>
      <c r="G96" s="19" t="n"/>
      <c r="H96" s="19" t="n"/>
      <c r="I96" s="19" t="n"/>
      <c r="J96" s="19" t="n"/>
      <c r="K96" s="19" t="n"/>
      <c r="L96" s="20" t="n"/>
      <c r="M96" s="20" t="n"/>
      <c r="N96" s="20" t="n"/>
      <c r="O96" s="20" t="n"/>
      <c r="P96" s="20" t="n"/>
      <c r="Q96" s="20" t="n"/>
      <c r="R96" s="18">
        <f>IF('簡易入力モード'!E96&lt;&gt;"",'簡易入力モード'!E96,"")</f>
        <v/>
      </c>
      <c r="S96" s="21" t="n"/>
      <c r="T96" s="19" t="n"/>
      <c r="U96" s="22">
        <f>IFERROR(C96*(D96+E96),"")</f>
        <v/>
      </c>
      <c r="V96" s="22">
        <f>ROUND(100*(0.2*MIN(1,IFERROR(C96/20,0))+0.15*MIN(1,IFERROR(E96/30,0))+0.2*IF(TRIM(G96)="高",1,IF(TRIM(G96)="中",0.5,0))+0.15*IF(TRIM(H96)="高",1,IF(TRIM(H96)="中",0.5,0))+0.1*MIN(1,IFERROR(F96/20,0))+0.15*IF(TRIM(I96)="高",1,IF(TRIM(I96)="中",0.5,0))+0.15*(1-IF(TRIM(J96)="高",1,IF(TRIM(J96)="中",0.5,0)))),0)</f>
        <v/>
      </c>
      <c r="W96" s="22">
        <f>IF(G96="高",IF(H96&lt;&gt;"低","GAS",IF(I96="高","NotebookLM","Gem")),IF(I96="高","NotebookLM","Gem"))</f>
        <v/>
      </c>
      <c r="X96" s="22">
        <f>IF(W96="Gem",0.4,IF(W96="NotebookLM",0.5,IF(W96="GAS",0.7,IF(W96="Microsoft Copilot",0.4,IF(W96="Microsoft 365 AI",0.4,IF(W96="Power Automate",0.7,IF(W96="Power Apps",0.6,IF(W96="ChatGPT",0.5,IF(W96="Claude",0.5,IF(W96="Gemini",0.5,IF(W96="Dify",0.6,IF(W96="n8n",0.7,IF(W96="Make",0.7,IF(W96="Zapier",0.7,IF(W96="その他",0.5,0.5)))))))))))))))</f>
        <v/>
      </c>
      <c r="Y96" s="22">
        <f>IFERROR(U96*(1-X96),"")</f>
        <v/>
      </c>
      <c r="Z96" s="22">
        <f>IFERROR(U96-Y96,"")</f>
        <v/>
      </c>
      <c r="AA96" s="22">
        <f>IF(AND(P96&gt;0,Q96&gt;=0),P96-Q96,"")</f>
        <v/>
      </c>
      <c r="AB96" s="22">
        <f>IF(P96&gt;0,(P96-Q96)/P96,"")</f>
        <v/>
      </c>
    </row>
    <row r="97" hidden="1" ht="15.75" customHeight="1" s="44">
      <c r="A97" s="18">
        <f>IF('簡易入力モード'!A97&lt;&gt;"",'簡易入力モード'!A97,"")</f>
        <v/>
      </c>
      <c r="B97" s="18" t="n"/>
      <c r="C97" s="19">
        <f>IF('簡易入力モード'!B97&lt;&gt;"",'簡易入力モード'!B97,"")</f>
        <v/>
      </c>
      <c r="D97" s="19">
        <f>IF('簡易入力モード'!C97&lt;&gt;"",'簡易入力モード'!C97,"")</f>
        <v/>
      </c>
      <c r="E97" s="19" t="n"/>
      <c r="F97" s="19" t="n"/>
      <c r="G97" s="19" t="n"/>
      <c r="H97" s="19" t="n"/>
      <c r="I97" s="19" t="n"/>
      <c r="J97" s="19" t="n"/>
      <c r="K97" s="19" t="n"/>
      <c r="L97" s="20" t="n"/>
      <c r="M97" s="20" t="n"/>
      <c r="N97" s="20" t="n"/>
      <c r="O97" s="20" t="n"/>
      <c r="P97" s="20" t="n"/>
      <c r="Q97" s="20" t="n"/>
      <c r="R97" s="18">
        <f>IF('簡易入力モード'!E97&lt;&gt;"",'簡易入力モード'!E97,"")</f>
        <v/>
      </c>
      <c r="S97" s="21" t="n"/>
      <c r="T97" s="19" t="n"/>
      <c r="U97" s="22">
        <f>IFERROR(C97*(D97+E97),"")</f>
        <v/>
      </c>
      <c r="V97" s="22">
        <f>ROUND(100*(0.2*MIN(1,IFERROR(C97/20,0))+0.15*MIN(1,IFERROR(E97/30,0))+0.2*IF(TRIM(G97)="高",1,IF(TRIM(G97)="中",0.5,0))+0.15*IF(TRIM(H97)="高",1,IF(TRIM(H97)="中",0.5,0))+0.1*MIN(1,IFERROR(F97/20,0))+0.15*IF(TRIM(I97)="高",1,IF(TRIM(I97)="中",0.5,0))+0.15*(1-IF(TRIM(J97)="高",1,IF(TRIM(J97)="中",0.5,0)))),0)</f>
        <v/>
      </c>
      <c r="W97" s="22">
        <f>IF(G97="高",IF(H97&lt;&gt;"低","GAS",IF(I97="高","NotebookLM","Gem")),IF(I97="高","NotebookLM","Gem"))</f>
        <v/>
      </c>
      <c r="X97" s="22">
        <f>IF(W97="Gem",0.4,IF(W97="NotebookLM",0.5,IF(W97="GAS",0.7,IF(W97="Microsoft Copilot",0.4,IF(W97="Microsoft 365 AI",0.4,IF(W97="Power Automate",0.7,IF(W97="Power Apps",0.6,IF(W97="ChatGPT",0.5,IF(W97="Claude",0.5,IF(W97="Gemini",0.5,IF(W97="Dify",0.6,IF(W97="n8n",0.7,IF(W97="Make",0.7,IF(W97="Zapier",0.7,IF(W97="その他",0.5,0.5)))))))))))))))</f>
        <v/>
      </c>
      <c r="Y97" s="22">
        <f>IFERROR(U97*(1-X97),"")</f>
        <v/>
      </c>
      <c r="Z97" s="22">
        <f>IFERROR(U97-Y97,"")</f>
        <v/>
      </c>
      <c r="AA97" s="22">
        <f>IF(AND(P97&gt;0,Q97&gt;=0),P97-Q97,"")</f>
        <v/>
      </c>
      <c r="AB97" s="22">
        <f>IF(P97&gt;0,(P97-Q97)/P97,"")</f>
        <v/>
      </c>
    </row>
    <row r="98" hidden="1" ht="15.75" customHeight="1" s="44">
      <c r="A98" s="18">
        <f>IF('簡易入力モード'!A98&lt;&gt;"",'簡易入力モード'!A98,"")</f>
        <v/>
      </c>
      <c r="B98" s="18" t="n"/>
      <c r="C98" s="19">
        <f>IF('簡易入力モード'!B98&lt;&gt;"",'簡易入力モード'!B98,"")</f>
        <v/>
      </c>
      <c r="D98" s="19">
        <f>IF('簡易入力モード'!C98&lt;&gt;"",'簡易入力モード'!C98,"")</f>
        <v/>
      </c>
      <c r="E98" s="19" t="n"/>
      <c r="F98" s="19" t="n"/>
      <c r="G98" s="19" t="n"/>
      <c r="H98" s="19" t="n"/>
      <c r="I98" s="19" t="n"/>
      <c r="J98" s="19" t="n"/>
      <c r="K98" s="19" t="n"/>
      <c r="L98" s="20" t="n"/>
      <c r="M98" s="20" t="n"/>
      <c r="N98" s="20" t="n"/>
      <c r="O98" s="20" t="n"/>
      <c r="P98" s="20" t="n"/>
      <c r="Q98" s="20" t="n"/>
      <c r="R98" s="18">
        <f>IF('簡易入力モード'!E98&lt;&gt;"",'簡易入力モード'!E98,"")</f>
        <v/>
      </c>
      <c r="S98" s="21" t="n"/>
      <c r="T98" s="19" t="n"/>
      <c r="U98" s="22">
        <f>IFERROR(C98*(D98+E98),"")</f>
        <v/>
      </c>
      <c r="V98" s="22">
        <f>ROUND(100*(0.2*MIN(1,IFERROR(C98/20,0))+0.15*MIN(1,IFERROR(E98/30,0))+0.2*IF(TRIM(G98)="高",1,IF(TRIM(G98)="中",0.5,0))+0.15*IF(TRIM(H98)="高",1,IF(TRIM(H98)="中",0.5,0))+0.1*MIN(1,IFERROR(F98/20,0))+0.15*IF(TRIM(I98)="高",1,IF(TRIM(I98)="中",0.5,0))+0.15*(1-IF(TRIM(J98)="高",1,IF(TRIM(J98)="中",0.5,0)))),0)</f>
        <v/>
      </c>
      <c r="W98" s="22">
        <f>IF(G98="高",IF(H98&lt;&gt;"低","GAS",IF(I98="高","NotebookLM","Gem")),IF(I98="高","NotebookLM","Gem"))</f>
        <v/>
      </c>
      <c r="X98" s="22">
        <f>IF(W98="Gem",0.4,IF(W98="NotebookLM",0.5,IF(W98="GAS",0.7,IF(W98="Microsoft Copilot",0.4,IF(W98="Microsoft 365 AI",0.4,IF(W98="Power Automate",0.7,IF(W98="Power Apps",0.6,IF(W98="ChatGPT",0.5,IF(W98="Claude",0.5,IF(W98="Gemini",0.5,IF(W98="Dify",0.6,IF(W98="n8n",0.7,IF(W98="Make",0.7,IF(W98="Zapier",0.7,IF(W98="その他",0.5,0.5)))))))))))))))</f>
        <v/>
      </c>
      <c r="Y98" s="22">
        <f>IFERROR(U98*(1-X98),"")</f>
        <v/>
      </c>
      <c r="Z98" s="22">
        <f>IFERROR(U98-Y98,"")</f>
        <v/>
      </c>
      <c r="AA98" s="22">
        <f>IF(AND(P98&gt;0,Q98&gt;=0),P98-Q98,"")</f>
        <v/>
      </c>
      <c r="AB98" s="22">
        <f>IF(P98&gt;0,(P98-Q98)/P98,"")</f>
        <v/>
      </c>
    </row>
    <row r="99" hidden="1" ht="15.75" customHeight="1" s="44">
      <c r="A99" s="18">
        <f>IF('簡易入力モード'!A99&lt;&gt;"",'簡易入力モード'!A99,"")</f>
        <v/>
      </c>
      <c r="B99" s="18" t="n"/>
      <c r="C99" s="19">
        <f>IF('簡易入力モード'!B99&lt;&gt;"",'簡易入力モード'!B99,"")</f>
        <v/>
      </c>
      <c r="D99" s="19">
        <f>IF('簡易入力モード'!C99&lt;&gt;"",'簡易入力モード'!C99,"")</f>
        <v/>
      </c>
      <c r="E99" s="19" t="n"/>
      <c r="F99" s="19" t="n"/>
      <c r="G99" s="19" t="n"/>
      <c r="H99" s="19" t="n"/>
      <c r="I99" s="19" t="n"/>
      <c r="J99" s="19" t="n"/>
      <c r="K99" s="19" t="n"/>
      <c r="L99" s="20" t="n"/>
      <c r="M99" s="20" t="n"/>
      <c r="N99" s="20" t="n"/>
      <c r="O99" s="20" t="n"/>
      <c r="P99" s="20" t="n"/>
      <c r="Q99" s="20" t="n"/>
      <c r="R99" s="18">
        <f>IF('簡易入力モード'!E99&lt;&gt;"",'簡易入力モード'!E99,"")</f>
        <v/>
      </c>
      <c r="S99" s="21" t="n"/>
      <c r="T99" s="19" t="n"/>
      <c r="U99" s="22">
        <f>IFERROR(C99*(D99+E99),"")</f>
        <v/>
      </c>
      <c r="V99" s="22">
        <f>ROUND(100*(0.2*MIN(1,IFERROR(C99/20,0))+0.15*MIN(1,IFERROR(E99/30,0))+0.2*IF(TRIM(G99)="高",1,IF(TRIM(G99)="中",0.5,0))+0.15*IF(TRIM(H99)="高",1,IF(TRIM(H99)="中",0.5,0))+0.1*MIN(1,IFERROR(F99/20,0))+0.15*IF(TRIM(I99)="高",1,IF(TRIM(I99)="中",0.5,0))+0.15*(1-IF(TRIM(J99)="高",1,IF(TRIM(J99)="中",0.5,0)))),0)</f>
        <v/>
      </c>
      <c r="W99" s="22">
        <f>IF(G99="高",IF(H99&lt;&gt;"低","GAS",IF(I99="高","NotebookLM","Gem")),IF(I99="高","NotebookLM","Gem"))</f>
        <v/>
      </c>
      <c r="X99" s="22">
        <f>IF(W99="Gem",0.4,IF(W99="NotebookLM",0.5,IF(W99="GAS",0.7,IF(W99="Microsoft Copilot",0.4,IF(W99="Microsoft 365 AI",0.4,IF(W99="Power Automate",0.7,IF(W99="Power Apps",0.6,IF(W99="ChatGPT",0.5,IF(W99="Claude",0.5,IF(W99="Gemini",0.5,IF(W99="Dify",0.6,IF(W99="n8n",0.7,IF(W99="Make",0.7,IF(W99="Zapier",0.7,IF(W99="その他",0.5,0.5)))))))))))))))</f>
        <v/>
      </c>
      <c r="Y99" s="22">
        <f>IFERROR(U99*(1-X99),"")</f>
        <v/>
      </c>
      <c r="Z99" s="22">
        <f>IFERROR(U99-Y99,"")</f>
        <v/>
      </c>
      <c r="AA99" s="22">
        <f>IF(AND(P99&gt;0,Q99&gt;=0),P99-Q99,"")</f>
        <v/>
      </c>
      <c r="AB99" s="22">
        <f>IF(P99&gt;0,(P99-Q99)/P99,"")</f>
        <v/>
      </c>
    </row>
    <row r="100" hidden="1" ht="15.75" customHeight="1" s="44">
      <c r="A100" s="18">
        <f>IF('簡易入力モード'!A100&lt;&gt;"",'簡易入力モード'!A100,"")</f>
        <v/>
      </c>
      <c r="B100" s="18" t="n"/>
      <c r="C100" s="19">
        <f>IF('簡易入力モード'!B100&lt;&gt;"",'簡易入力モード'!B100,"")</f>
        <v/>
      </c>
      <c r="D100" s="19">
        <f>IF('簡易入力モード'!C100&lt;&gt;"",'簡易入力モード'!C100,"")</f>
        <v/>
      </c>
      <c r="E100" s="19" t="n"/>
      <c r="F100" s="19" t="n"/>
      <c r="G100" s="19" t="n"/>
      <c r="H100" s="19" t="n"/>
      <c r="I100" s="19" t="n"/>
      <c r="J100" s="19" t="n"/>
      <c r="K100" s="19" t="n"/>
      <c r="L100" s="20" t="n"/>
      <c r="M100" s="20" t="n"/>
      <c r="N100" s="20" t="n"/>
      <c r="O100" s="20" t="n"/>
      <c r="P100" s="20" t="n"/>
      <c r="Q100" s="20" t="n"/>
      <c r="R100" s="18">
        <f>IF('簡易入力モード'!E100&lt;&gt;"",'簡易入力モード'!E100,"")</f>
        <v/>
      </c>
      <c r="S100" s="21" t="n"/>
      <c r="T100" s="19" t="n"/>
      <c r="U100" s="22">
        <f>IFERROR(C100*(D100+E100),"")</f>
        <v/>
      </c>
      <c r="V100" s="22">
        <f>ROUND(100*(0.2*MIN(1,IFERROR(C100/20,0))+0.15*MIN(1,IFERROR(E100/30,0))+0.2*IF(TRIM(G100)="高",1,IF(TRIM(G100)="中",0.5,0))+0.15*IF(TRIM(H100)="高",1,IF(TRIM(H100)="中",0.5,0))+0.1*MIN(1,IFERROR(F100/20,0))+0.15*IF(TRIM(I100)="高",1,IF(TRIM(I100)="中",0.5,0))+0.15*(1-IF(TRIM(J100)="高",1,IF(TRIM(J100)="中",0.5,0)))),0)</f>
        <v/>
      </c>
      <c r="W100" s="22">
        <f>IF(G100="高",IF(H100&lt;&gt;"低","GAS",IF(I100="高","NotebookLM","Gem")),IF(I100="高","NotebookLM","Gem"))</f>
        <v/>
      </c>
      <c r="X100" s="22">
        <f>IF(W100="Gem",0.4,IF(W100="NotebookLM",0.5,IF(W100="GAS",0.7,IF(W100="Microsoft Copilot",0.4,IF(W100="Microsoft 365 AI",0.4,IF(W100="Power Automate",0.7,IF(W100="Power Apps",0.6,IF(W100="ChatGPT",0.5,IF(W100="Claude",0.5,IF(W100="Gemini",0.5,IF(W100="Dify",0.6,IF(W100="n8n",0.7,IF(W100="Make",0.7,IF(W100="Zapier",0.7,IF(W100="その他",0.5,0.5)))))))))))))))</f>
        <v/>
      </c>
      <c r="Y100" s="22">
        <f>IFERROR(U100*(1-X100),"")</f>
        <v/>
      </c>
      <c r="Z100" s="22">
        <f>IFERROR(U100-Y100,"")</f>
        <v/>
      </c>
      <c r="AA100" s="22">
        <f>IF(AND(P100&gt;0,Q100&gt;=0),P100-Q100,"")</f>
        <v/>
      </c>
      <c r="AB100" s="22">
        <f>IF(P100&gt;0,(P100-Q100)/P100,"")</f>
        <v/>
      </c>
    </row>
    <row r="101" hidden="1" ht="15.75" customHeight="1" s="44">
      <c r="A101" s="18">
        <f>IF('簡易入力モード'!A101&lt;&gt;"",'簡易入力モード'!A101,"")</f>
        <v/>
      </c>
      <c r="B101" s="18" t="n"/>
      <c r="C101" s="19">
        <f>IF('簡易入力モード'!B101&lt;&gt;"",'簡易入力モード'!B101,"")</f>
        <v/>
      </c>
      <c r="D101" s="19">
        <f>IF('簡易入力モード'!C101&lt;&gt;"",'簡易入力モード'!C101,"")</f>
        <v/>
      </c>
      <c r="E101" s="19" t="n"/>
      <c r="F101" s="19" t="n"/>
      <c r="G101" s="19" t="n"/>
      <c r="H101" s="19" t="n"/>
      <c r="I101" s="19" t="n"/>
      <c r="J101" s="19" t="n"/>
      <c r="K101" s="19" t="n"/>
      <c r="L101" s="20" t="n"/>
      <c r="M101" s="20" t="n"/>
      <c r="N101" s="20" t="n"/>
      <c r="O101" s="20" t="n"/>
      <c r="P101" s="20" t="n"/>
      <c r="Q101" s="20" t="n"/>
      <c r="R101" s="18">
        <f>IF('簡易入力モード'!E101&lt;&gt;"",'簡易入力モード'!E101,"")</f>
        <v/>
      </c>
      <c r="S101" s="21" t="n"/>
      <c r="T101" s="19" t="n"/>
      <c r="U101" s="22">
        <f>IFERROR(C101*(D101+E101),"")</f>
        <v/>
      </c>
      <c r="V101" s="22">
        <f>ROUND(100*(0.2*MIN(1,IFERROR(C101/20,0))+0.15*MIN(1,IFERROR(E101/30,0))+0.2*IF(TRIM(G101)="高",1,IF(TRIM(G101)="中",0.5,0))+0.15*IF(TRIM(H101)="高",1,IF(TRIM(H101)="中",0.5,0))+0.1*MIN(1,IFERROR(F101/20,0))+0.15*IF(TRIM(I101)="高",1,IF(TRIM(I101)="中",0.5,0))+0.15*(1-IF(TRIM(J101)="高",1,IF(TRIM(J101)="中",0.5,0)))),0)</f>
        <v/>
      </c>
      <c r="W101" s="22">
        <f>IF(G101="高",IF(H101&lt;&gt;"低","GAS",IF(I101="高","NotebookLM","Gem")),IF(I101="高","NotebookLM","Gem"))</f>
        <v/>
      </c>
      <c r="X101" s="22">
        <f>IF(W101="Gem",0.4,IF(W101="NotebookLM",0.5,IF(W101="GAS",0.7,IF(W101="Microsoft Copilot",0.4,IF(W101="Microsoft 365 AI",0.4,IF(W101="Power Automate",0.7,IF(W101="Power Apps",0.6,IF(W101="ChatGPT",0.5,IF(W101="Claude",0.5,IF(W101="Gemini",0.5,IF(W101="Dify",0.6,IF(W101="n8n",0.7,IF(W101="Make",0.7,IF(W101="Zapier",0.7,IF(W101="その他",0.5,0.5)))))))))))))))</f>
        <v/>
      </c>
      <c r="Y101" s="22">
        <f>IFERROR(U101*(1-X101),"")</f>
        <v/>
      </c>
      <c r="Z101" s="22">
        <f>IFERROR(U101-Y101,"")</f>
        <v/>
      </c>
      <c r="AA101" s="22">
        <f>IF(AND(P101&gt;0,Q101&gt;=0),P101-Q101,"")</f>
        <v/>
      </c>
      <c r="AB101" s="22">
        <f>IF(P101&gt;0,(P101-Q101)/P101,"")</f>
        <v/>
      </c>
    </row>
    <row r="102" hidden="1" ht="15.75" customHeight="1" s="44">
      <c r="A102" s="18">
        <f>IF('簡易入力モード'!A102&lt;&gt;"",'簡易入力モード'!A102,"")</f>
        <v/>
      </c>
      <c r="B102" s="18" t="n"/>
      <c r="C102" s="19">
        <f>IF('簡易入力モード'!B102&lt;&gt;"",'簡易入力モード'!B102,"")</f>
        <v/>
      </c>
      <c r="D102" s="19">
        <f>IF('簡易入力モード'!C102&lt;&gt;"",'簡易入力モード'!C102,"")</f>
        <v/>
      </c>
      <c r="E102" s="19" t="n"/>
      <c r="F102" s="19" t="n"/>
      <c r="G102" s="19" t="n"/>
      <c r="H102" s="19" t="n"/>
      <c r="I102" s="19" t="n"/>
      <c r="J102" s="19" t="n"/>
      <c r="K102" s="19" t="n"/>
      <c r="L102" s="20" t="n"/>
      <c r="M102" s="20" t="n"/>
      <c r="N102" s="20" t="n"/>
      <c r="O102" s="20" t="n"/>
      <c r="P102" s="20" t="n"/>
      <c r="Q102" s="20" t="n"/>
      <c r="R102" s="18">
        <f>IF('簡易入力モード'!E102&lt;&gt;"",'簡易入力モード'!E102,"")</f>
        <v/>
      </c>
      <c r="S102" s="21" t="n"/>
      <c r="T102" s="19" t="n"/>
      <c r="U102" s="22">
        <f>IFERROR(C102*(D102+E102),"")</f>
        <v/>
      </c>
      <c r="V102" s="22">
        <f>ROUND(100*(0.2*MIN(1,IFERROR(C102/20,0))+0.15*MIN(1,IFERROR(E102/30,0))+0.2*IF(TRIM(G102)="高",1,IF(TRIM(G102)="中",0.5,0))+0.15*IF(TRIM(H102)="高",1,IF(TRIM(H102)="中",0.5,0))+0.1*MIN(1,IFERROR(F102/20,0))+0.15*IF(TRIM(I102)="高",1,IF(TRIM(I102)="中",0.5,0))+0.15*(1-IF(TRIM(J102)="高",1,IF(TRIM(J102)="中",0.5,0)))),0)</f>
        <v/>
      </c>
      <c r="W102" s="22">
        <f>IF(G102="高",IF(H102&lt;&gt;"低","GAS",IF(I102="高","NotebookLM","Gem")),IF(I102="高","NotebookLM","Gem"))</f>
        <v/>
      </c>
      <c r="X102" s="22">
        <f>IF(W102="Gem",0.4,IF(W102="NotebookLM",0.5,IF(W102="GAS",0.7,IF(W102="Microsoft Copilot",0.4,IF(W102="Microsoft 365 AI",0.4,IF(W102="Power Automate",0.7,IF(W102="Power Apps",0.6,IF(W102="ChatGPT",0.5,IF(W102="Claude",0.5,IF(W102="Gemini",0.5,IF(W102="Dify",0.6,IF(W102="n8n",0.7,IF(W102="Make",0.7,IF(W102="Zapier",0.7,IF(W102="その他",0.5,0.5)))))))))))))))</f>
        <v/>
      </c>
      <c r="Y102" s="22">
        <f>IFERROR(U102*(1-X102),"")</f>
        <v/>
      </c>
      <c r="Z102" s="22">
        <f>IFERROR(U102-Y102,"")</f>
        <v/>
      </c>
      <c r="AA102" s="22">
        <f>IF(AND(P102&gt;0,Q102&gt;=0),P102-Q102,"")</f>
        <v/>
      </c>
      <c r="AB102" s="22">
        <f>IF(P102&gt;0,(P102-Q102)/P102,"")</f>
        <v/>
      </c>
    </row>
    <row r="103" hidden="1" ht="15.75" customHeight="1" s="44">
      <c r="A103" s="18">
        <f>IF('簡易入力モード'!A103&lt;&gt;"",'簡易入力モード'!A103,"")</f>
        <v/>
      </c>
      <c r="B103" s="18" t="n"/>
      <c r="C103" s="19">
        <f>IF('簡易入力モード'!B103&lt;&gt;"",'簡易入力モード'!B103,"")</f>
        <v/>
      </c>
      <c r="D103" s="19">
        <f>IF('簡易入力モード'!C103&lt;&gt;"",'簡易入力モード'!C103,"")</f>
        <v/>
      </c>
      <c r="E103" s="19" t="n"/>
      <c r="F103" s="19" t="n"/>
      <c r="G103" s="19" t="n"/>
      <c r="H103" s="19" t="n"/>
      <c r="I103" s="19" t="n"/>
      <c r="J103" s="19" t="n"/>
      <c r="K103" s="19" t="n"/>
      <c r="L103" s="20" t="n"/>
      <c r="M103" s="20" t="n"/>
      <c r="N103" s="20" t="n"/>
      <c r="O103" s="20" t="n"/>
      <c r="P103" s="20" t="n"/>
      <c r="Q103" s="20" t="n"/>
      <c r="R103" s="18">
        <f>IF('簡易入力モード'!E103&lt;&gt;"",'簡易入力モード'!E103,"")</f>
        <v/>
      </c>
      <c r="S103" s="21" t="n"/>
      <c r="T103" s="19" t="n"/>
      <c r="U103" s="22">
        <f>IFERROR(C103*(D103+E103),"")</f>
        <v/>
      </c>
      <c r="V103" s="22">
        <f>ROUND(100*(0.2*MIN(1,IFERROR(C103/20,0))+0.15*MIN(1,IFERROR(E103/30,0))+0.2*IF(TRIM(G103)="高",1,IF(TRIM(G103)="中",0.5,0))+0.15*IF(TRIM(H103)="高",1,IF(TRIM(H103)="中",0.5,0))+0.1*MIN(1,IFERROR(F103/20,0))+0.15*IF(TRIM(I103)="高",1,IF(TRIM(I103)="中",0.5,0))+0.15*(1-IF(TRIM(J103)="高",1,IF(TRIM(J103)="中",0.5,0)))),0)</f>
        <v/>
      </c>
      <c r="W103" s="22">
        <f>IF(G103="高",IF(H103&lt;&gt;"低","GAS",IF(I103="高","NotebookLM","Gem")),IF(I103="高","NotebookLM","Gem"))</f>
        <v/>
      </c>
      <c r="X103" s="22">
        <f>IF(W103="Gem",0.4,IF(W103="NotebookLM",0.5,IF(W103="GAS",0.7,IF(W103="Microsoft Copilot",0.4,IF(W103="Microsoft 365 AI",0.4,IF(W103="Power Automate",0.7,IF(W103="Power Apps",0.6,IF(W103="ChatGPT",0.5,IF(W103="Claude",0.5,IF(W103="Gemini",0.5,IF(W103="Dify",0.6,IF(W103="n8n",0.7,IF(W103="Make",0.7,IF(W103="Zapier",0.7,IF(W103="その他",0.5,0.5)))))))))))))))</f>
        <v/>
      </c>
      <c r="Y103" s="22">
        <f>IFERROR(U103*(1-X103),"")</f>
        <v/>
      </c>
      <c r="Z103" s="22">
        <f>IFERROR(U103-Y103,"")</f>
        <v/>
      </c>
      <c r="AA103" s="22">
        <f>IF(AND(P103&gt;0,Q103&gt;=0),P103-Q103,"")</f>
        <v/>
      </c>
      <c r="AB103" s="22">
        <f>IF(P103&gt;0,(P103-Q103)/P103,"")</f>
        <v/>
      </c>
    </row>
    <row r="104" hidden="1" ht="15.75" customHeight="1" s="44">
      <c r="A104" s="18">
        <f>IF('簡易入力モード'!A104&lt;&gt;"",'簡易入力モード'!A104,"")</f>
        <v/>
      </c>
      <c r="B104" s="18" t="n"/>
      <c r="C104" s="19">
        <f>IF('簡易入力モード'!B104&lt;&gt;"",'簡易入力モード'!B104,"")</f>
        <v/>
      </c>
      <c r="D104" s="19">
        <f>IF('簡易入力モード'!C104&lt;&gt;"",'簡易入力モード'!C104,"")</f>
        <v/>
      </c>
      <c r="E104" s="19" t="n"/>
      <c r="F104" s="19" t="n"/>
      <c r="G104" s="19" t="n"/>
      <c r="H104" s="19" t="n"/>
      <c r="I104" s="19" t="n"/>
      <c r="J104" s="19" t="n"/>
      <c r="K104" s="19" t="n"/>
      <c r="L104" s="20" t="n"/>
      <c r="M104" s="20" t="n"/>
      <c r="N104" s="20" t="n"/>
      <c r="O104" s="20" t="n"/>
      <c r="P104" s="20" t="n"/>
      <c r="Q104" s="20" t="n"/>
      <c r="R104" s="18">
        <f>IF('簡易入力モード'!E104&lt;&gt;"",'簡易入力モード'!E104,"")</f>
        <v/>
      </c>
      <c r="S104" s="21" t="n"/>
      <c r="T104" s="19" t="n"/>
      <c r="U104" s="22">
        <f>IFERROR(C104*(D104+E104),"")</f>
        <v/>
      </c>
      <c r="V104" s="22">
        <f>ROUND(100*(0.2*MIN(1,IFERROR(C104/20,0))+0.15*MIN(1,IFERROR(E104/30,0))+0.2*IF(TRIM(G104)="高",1,IF(TRIM(G104)="中",0.5,0))+0.15*IF(TRIM(H104)="高",1,IF(TRIM(H104)="中",0.5,0))+0.1*MIN(1,IFERROR(F104/20,0))+0.15*IF(TRIM(I104)="高",1,IF(TRIM(I104)="中",0.5,0))+0.15*(1-IF(TRIM(J104)="高",1,IF(TRIM(J104)="中",0.5,0)))),0)</f>
        <v/>
      </c>
      <c r="W104" s="22">
        <f>IF(G104="高",IF(H104&lt;&gt;"低","GAS",IF(I104="高","NotebookLM","Gem")),IF(I104="高","NotebookLM","Gem"))</f>
        <v/>
      </c>
      <c r="X104" s="22">
        <f>IF(W104="Gem",0.4,IF(W104="NotebookLM",0.5,IF(W104="GAS",0.7,IF(W104="Microsoft Copilot",0.4,IF(W104="Microsoft 365 AI",0.4,IF(W104="Power Automate",0.7,IF(W104="Power Apps",0.6,IF(W104="ChatGPT",0.5,IF(W104="Claude",0.5,IF(W104="Gemini",0.5,IF(W104="Dify",0.6,IF(W104="n8n",0.7,IF(W104="Make",0.7,IF(W104="Zapier",0.7,IF(W104="その他",0.5,0.5)))))))))))))))</f>
        <v/>
      </c>
      <c r="Y104" s="22">
        <f>IFERROR(U104*(1-X104),"")</f>
        <v/>
      </c>
      <c r="Z104" s="22">
        <f>IFERROR(U104-Y104,"")</f>
        <v/>
      </c>
      <c r="AA104" s="22">
        <f>IF(AND(P104&gt;0,Q104&gt;=0),P104-Q104,"")</f>
        <v/>
      </c>
      <c r="AB104" s="22">
        <f>IF(P104&gt;0,(P104-Q104)/P104,"")</f>
        <v/>
      </c>
    </row>
    <row r="105" hidden="1" ht="15.75" customHeight="1" s="44">
      <c r="A105" s="18">
        <f>IF('簡易入力モード'!A105&lt;&gt;"",'簡易入力モード'!A105,"")</f>
        <v/>
      </c>
      <c r="B105" s="18" t="n"/>
      <c r="C105" s="19">
        <f>IF('簡易入力モード'!B105&lt;&gt;"",'簡易入力モード'!B105,"")</f>
        <v/>
      </c>
      <c r="D105" s="19">
        <f>IF('簡易入力モード'!C105&lt;&gt;"",'簡易入力モード'!C105,"")</f>
        <v/>
      </c>
      <c r="E105" s="19" t="n"/>
      <c r="F105" s="19" t="n"/>
      <c r="G105" s="19" t="n"/>
      <c r="H105" s="19" t="n"/>
      <c r="I105" s="19" t="n"/>
      <c r="J105" s="19" t="n"/>
      <c r="K105" s="19" t="n"/>
      <c r="L105" s="20" t="n"/>
      <c r="M105" s="20" t="n"/>
      <c r="N105" s="20" t="n"/>
      <c r="O105" s="20" t="n"/>
      <c r="P105" s="20" t="n"/>
      <c r="Q105" s="20" t="n"/>
      <c r="R105" s="18">
        <f>IF('簡易入力モード'!E105&lt;&gt;"",'簡易入力モード'!E105,"")</f>
        <v/>
      </c>
      <c r="S105" s="21" t="n"/>
      <c r="T105" s="19" t="n"/>
      <c r="U105" s="22">
        <f>IFERROR(C105*(D105+E105),"")</f>
        <v/>
      </c>
      <c r="V105" s="22">
        <f>ROUND(100*(0.2*MIN(1,IFERROR(C105/20,0))+0.15*MIN(1,IFERROR(E105/30,0))+0.2*IF(TRIM(G105)="高",1,IF(TRIM(G105)="中",0.5,0))+0.15*IF(TRIM(H105)="高",1,IF(TRIM(H105)="中",0.5,0))+0.1*MIN(1,IFERROR(F105/20,0))+0.15*IF(TRIM(I105)="高",1,IF(TRIM(I105)="中",0.5,0))+0.15*(1-IF(TRIM(J105)="高",1,IF(TRIM(J105)="中",0.5,0)))),0)</f>
        <v/>
      </c>
      <c r="W105" s="22">
        <f>IF(G105="高",IF(H105&lt;&gt;"低","GAS",IF(I105="高","NotebookLM","Gem")),IF(I105="高","NotebookLM","Gem"))</f>
        <v/>
      </c>
      <c r="X105" s="22">
        <f>IF(W105="Gem",0.4,IF(W105="NotebookLM",0.5,IF(W105="GAS",0.7,IF(W105="Microsoft Copilot",0.4,IF(W105="Microsoft 365 AI",0.4,IF(W105="Power Automate",0.7,IF(W105="Power Apps",0.6,IF(W105="ChatGPT",0.5,IF(W105="Claude",0.5,IF(W105="Gemini",0.5,IF(W105="Dify",0.6,IF(W105="n8n",0.7,IF(W105="Make",0.7,IF(W105="Zapier",0.7,IF(W105="その他",0.5,0.5)))))))))))))))</f>
        <v/>
      </c>
      <c r="Y105" s="22">
        <f>IFERROR(U105*(1-X105),"")</f>
        <v/>
      </c>
      <c r="Z105" s="22">
        <f>IFERROR(U105-Y105,"")</f>
        <v/>
      </c>
      <c r="AA105" s="22">
        <f>IF(AND(P105&gt;0,Q105&gt;=0),P105-Q105,"")</f>
        <v/>
      </c>
      <c r="AB105" s="22">
        <f>IF(P105&gt;0,(P105-Q105)/P105,"")</f>
        <v/>
      </c>
    </row>
    <row r="106" hidden="1" ht="15.75" customHeight="1" s="44">
      <c r="A106" s="18">
        <f>IF('簡易入力モード'!A106&lt;&gt;"",'簡易入力モード'!A106,"")</f>
        <v/>
      </c>
      <c r="B106" s="18" t="n"/>
      <c r="C106" s="19">
        <f>IF('簡易入力モード'!B106&lt;&gt;"",'簡易入力モード'!B106,"")</f>
        <v/>
      </c>
      <c r="D106" s="19">
        <f>IF('簡易入力モード'!C106&lt;&gt;"",'簡易入力モード'!C106,"")</f>
        <v/>
      </c>
      <c r="E106" s="19" t="n"/>
      <c r="F106" s="19" t="n"/>
      <c r="G106" s="19" t="n"/>
      <c r="H106" s="19" t="n"/>
      <c r="I106" s="19" t="n"/>
      <c r="J106" s="19" t="n"/>
      <c r="K106" s="19" t="n"/>
      <c r="L106" s="20" t="n"/>
      <c r="M106" s="20" t="n"/>
      <c r="N106" s="20" t="n"/>
      <c r="O106" s="20" t="n"/>
      <c r="P106" s="20" t="n"/>
      <c r="Q106" s="20" t="n"/>
      <c r="R106" s="18">
        <f>IF('簡易入力モード'!E106&lt;&gt;"",'簡易入力モード'!E106,"")</f>
        <v/>
      </c>
      <c r="S106" s="21" t="n"/>
      <c r="T106" s="19" t="n"/>
      <c r="U106" s="22">
        <f>IFERROR(C106*(D106+E106),"")</f>
        <v/>
      </c>
      <c r="V106" s="22">
        <f>ROUND(100*(0.2*MIN(1,IFERROR(C106/20,0))+0.15*MIN(1,IFERROR(E106/30,0))+0.2*IF(TRIM(G106)="高",1,IF(TRIM(G106)="中",0.5,0))+0.15*IF(TRIM(H106)="高",1,IF(TRIM(H106)="中",0.5,0))+0.1*MIN(1,IFERROR(F106/20,0))+0.15*IF(TRIM(I106)="高",1,IF(TRIM(I106)="中",0.5,0))+0.15*(1-IF(TRIM(J106)="高",1,IF(TRIM(J106)="中",0.5,0)))),0)</f>
        <v/>
      </c>
      <c r="W106" s="22">
        <f>IF(G106="高",IF(H106&lt;&gt;"低","GAS",IF(I106="高","NotebookLM","Gem")),IF(I106="高","NotebookLM","Gem"))</f>
        <v/>
      </c>
      <c r="X106" s="22">
        <f>IF(W106="Gem",0.4,IF(W106="NotebookLM",0.5,IF(W106="GAS",0.7,IF(W106="Microsoft Copilot",0.4,IF(W106="Microsoft 365 AI",0.4,IF(W106="Power Automate",0.7,IF(W106="Power Apps",0.6,IF(W106="ChatGPT",0.5,IF(W106="Claude",0.5,IF(W106="Gemini",0.5,IF(W106="Dify",0.6,IF(W106="n8n",0.7,IF(W106="Make",0.7,IF(W106="Zapier",0.7,IF(W106="その他",0.5,0.5)))))))))))))))</f>
        <v/>
      </c>
      <c r="Y106" s="22">
        <f>IFERROR(U106*(1-X106),"")</f>
        <v/>
      </c>
      <c r="Z106" s="22">
        <f>IFERROR(U106-Y106,"")</f>
        <v/>
      </c>
      <c r="AA106" s="22">
        <f>IF(AND(P106&gt;0,Q106&gt;=0),P106-Q106,"")</f>
        <v/>
      </c>
      <c r="AB106" s="22">
        <f>IF(P106&gt;0,(P106-Q106)/P106,"")</f>
        <v/>
      </c>
    </row>
    <row r="107" hidden="1" ht="15.75" customHeight="1" s="44">
      <c r="A107" s="18">
        <f>IF('簡易入力モード'!A107&lt;&gt;"",'簡易入力モード'!A107,"")</f>
        <v/>
      </c>
      <c r="B107" s="18" t="n"/>
      <c r="C107" s="19">
        <f>IF('簡易入力モード'!B107&lt;&gt;"",'簡易入力モード'!B107,"")</f>
        <v/>
      </c>
      <c r="D107" s="19">
        <f>IF('簡易入力モード'!C107&lt;&gt;"",'簡易入力モード'!C107,"")</f>
        <v/>
      </c>
      <c r="E107" s="19" t="n"/>
      <c r="F107" s="19" t="n"/>
      <c r="G107" s="19" t="n"/>
      <c r="H107" s="19" t="n"/>
      <c r="I107" s="19" t="n"/>
      <c r="J107" s="19" t="n"/>
      <c r="K107" s="19" t="n"/>
      <c r="L107" s="20" t="n"/>
      <c r="M107" s="20" t="n"/>
      <c r="N107" s="20" t="n"/>
      <c r="O107" s="20" t="n"/>
      <c r="P107" s="20" t="n"/>
      <c r="Q107" s="20" t="n"/>
      <c r="R107" s="18">
        <f>IF('簡易入力モード'!E107&lt;&gt;"",'簡易入力モード'!E107,"")</f>
        <v/>
      </c>
      <c r="S107" s="21" t="n"/>
      <c r="T107" s="19" t="n"/>
      <c r="U107" s="22">
        <f>IFERROR(C107*(D107+E107),"")</f>
        <v/>
      </c>
      <c r="V107" s="22">
        <f>ROUND(100*(0.2*MIN(1,IFERROR(C107/20,0))+0.15*MIN(1,IFERROR(E107/30,0))+0.2*IF(TRIM(G107)="高",1,IF(TRIM(G107)="中",0.5,0))+0.15*IF(TRIM(H107)="高",1,IF(TRIM(H107)="中",0.5,0))+0.1*MIN(1,IFERROR(F107/20,0))+0.15*IF(TRIM(I107)="高",1,IF(TRIM(I107)="中",0.5,0))+0.15*(1-IF(TRIM(J107)="高",1,IF(TRIM(J107)="中",0.5,0)))),0)</f>
        <v/>
      </c>
      <c r="W107" s="22">
        <f>IF(G107="高",IF(H107&lt;&gt;"低","GAS",IF(I107="高","NotebookLM","Gem")),IF(I107="高","NotebookLM","Gem"))</f>
        <v/>
      </c>
      <c r="X107" s="22">
        <f>IF(W107="Gem",0.4,IF(W107="NotebookLM",0.5,IF(W107="GAS",0.7,IF(W107="Microsoft Copilot",0.4,IF(W107="Microsoft 365 AI",0.4,IF(W107="Power Automate",0.7,IF(W107="Power Apps",0.6,IF(W107="ChatGPT",0.5,IF(W107="Claude",0.5,IF(W107="Gemini",0.5,IF(W107="Dify",0.6,IF(W107="n8n",0.7,IF(W107="Make",0.7,IF(W107="Zapier",0.7,IF(W107="その他",0.5,0.5)))))))))))))))</f>
        <v/>
      </c>
      <c r="Y107" s="22">
        <f>IFERROR(U107*(1-X107),"")</f>
        <v/>
      </c>
      <c r="Z107" s="22">
        <f>IFERROR(U107-Y107,"")</f>
        <v/>
      </c>
      <c r="AA107" s="22">
        <f>IF(AND(P107&gt;0,Q107&gt;=0),P107-Q107,"")</f>
        <v/>
      </c>
      <c r="AB107" s="22">
        <f>IF(P107&gt;0,(P107-Q107)/P107,"")</f>
        <v/>
      </c>
    </row>
    <row r="108" hidden="1" ht="15.75" customHeight="1" s="44">
      <c r="A108" s="18">
        <f>IF('簡易入力モード'!A108&lt;&gt;"",'簡易入力モード'!A108,"")</f>
        <v/>
      </c>
      <c r="B108" s="18" t="n"/>
      <c r="C108" s="19">
        <f>IF('簡易入力モード'!B108&lt;&gt;"",'簡易入力モード'!B108,"")</f>
        <v/>
      </c>
      <c r="D108" s="19">
        <f>IF('簡易入力モード'!C108&lt;&gt;"",'簡易入力モード'!C108,"")</f>
        <v/>
      </c>
      <c r="E108" s="19" t="n"/>
      <c r="F108" s="19" t="n"/>
      <c r="G108" s="19" t="n"/>
      <c r="H108" s="19" t="n"/>
      <c r="I108" s="19" t="n"/>
      <c r="J108" s="19" t="n"/>
      <c r="K108" s="19" t="n"/>
      <c r="L108" s="20" t="n"/>
      <c r="M108" s="20" t="n"/>
      <c r="N108" s="20" t="n"/>
      <c r="O108" s="20" t="n"/>
      <c r="P108" s="20" t="n"/>
      <c r="Q108" s="20" t="n"/>
      <c r="R108" s="18">
        <f>IF('簡易入力モード'!E108&lt;&gt;"",'簡易入力モード'!E108,"")</f>
        <v/>
      </c>
      <c r="S108" s="21" t="n"/>
      <c r="T108" s="19" t="n"/>
      <c r="U108" s="22">
        <f>IFERROR(C108*(D108+E108),"")</f>
        <v/>
      </c>
      <c r="V108" s="22">
        <f>ROUND(100*(0.2*MIN(1,IFERROR(C108/20,0))+0.15*MIN(1,IFERROR(E108/30,0))+0.2*IF(TRIM(G108)="高",1,IF(TRIM(G108)="中",0.5,0))+0.15*IF(TRIM(H108)="高",1,IF(TRIM(H108)="中",0.5,0))+0.1*MIN(1,IFERROR(F108/20,0))+0.15*IF(TRIM(I108)="高",1,IF(TRIM(I108)="中",0.5,0))+0.15*(1-IF(TRIM(J108)="高",1,IF(TRIM(J108)="中",0.5,0)))),0)</f>
        <v/>
      </c>
      <c r="W108" s="22">
        <f>IF(G108="高",IF(H108&lt;&gt;"低","GAS",IF(I108="高","NotebookLM","Gem")),IF(I108="高","NotebookLM","Gem"))</f>
        <v/>
      </c>
      <c r="X108" s="22">
        <f>IF(W108="Gem",0.4,IF(W108="NotebookLM",0.5,IF(W108="GAS",0.7,IF(W108="Microsoft Copilot",0.4,IF(W108="Microsoft 365 AI",0.4,IF(W108="Power Automate",0.7,IF(W108="Power Apps",0.6,IF(W108="ChatGPT",0.5,IF(W108="Claude",0.5,IF(W108="Gemini",0.5,IF(W108="Dify",0.6,IF(W108="n8n",0.7,IF(W108="Make",0.7,IF(W108="Zapier",0.7,IF(W108="その他",0.5,0.5)))))))))))))))</f>
        <v/>
      </c>
      <c r="Y108" s="22">
        <f>IFERROR(U108*(1-X108),"")</f>
        <v/>
      </c>
      <c r="Z108" s="22">
        <f>IFERROR(U108-Y108,"")</f>
        <v/>
      </c>
      <c r="AA108" s="22">
        <f>IF(AND(P108&gt;0,Q108&gt;=0),P108-Q108,"")</f>
        <v/>
      </c>
      <c r="AB108" s="22">
        <f>IF(P108&gt;0,(P108-Q108)/P108,"")</f>
        <v/>
      </c>
    </row>
    <row r="109" hidden="1" ht="15.75" customHeight="1" s="44">
      <c r="A109" s="18">
        <f>IF('簡易入力モード'!A109&lt;&gt;"",'簡易入力モード'!A109,"")</f>
        <v/>
      </c>
      <c r="B109" s="18" t="n"/>
      <c r="C109" s="19">
        <f>IF('簡易入力モード'!B109&lt;&gt;"",'簡易入力モード'!B109,"")</f>
        <v/>
      </c>
      <c r="D109" s="19">
        <f>IF('簡易入力モード'!C109&lt;&gt;"",'簡易入力モード'!C109,"")</f>
        <v/>
      </c>
      <c r="E109" s="19" t="n"/>
      <c r="F109" s="19" t="n"/>
      <c r="G109" s="19" t="n"/>
      <c r="H109" s="19" t="n"/>
      <c r="I109" s="19" t="n"/>
      <c r="J109" s="19" t="n"/>
      <c r="K109" s="19" t="n"/>
      <c r="L109" s="20" t="n"/>
      <c r="M109" s="20" t="n"/>
      <c r="N109" s="20" t="n"/>
      <c r="O109" s="20" t="n"/>
      <c r="P109" s="20" t="n"/>
      <c r="Q109" s="20" t="n"/>
      <c r="R109" s="18">
        <f>IF('簡易入力モード'!E109&lt;&gt;"",'簡易入力モード'!E109,"")</f>
        <v/>
      </c>
      <c r="S109" s="21" t="n"/>
      <c r="T109" s="19" t="n"/>
      <c r="U109" s="22">
        <f>IFERROR(C109*(D109+E109),"")</f>
        <v/>
      </c>
      <c r="V109" s="22">
        <f>ROUND(100*(0.2*MIN(1,IFERROR(C109/20,0))+0.15*MIN(1,IFERROR(E109/30,0))+0.2*IF(TRIM(G109)="高",1,IF(TRIM(G109)="中",0.5,0))+0.15*IF(TRIM(H109)="高",1,IF(TRIM(H109)="中",0.5,0))+0.1*MIN(1,IFERROR(F109/20,0))+0.15*IF(TRIM(I109)="高",1,IF(TRIM(I109)="中",0.5,0))+0.15*(1-IF(TRIM(J109)="高",1,IF(TRIM(J109)="中",0.5,0)))),0)</f>
        <v/>
      </c>
      <c r="W109" s="22">
        <f>IF(G109="高",IF(H109&lt;&gt;"低","GAS",IF(I109="高","NotebookLM","Gem")),IF(I109="高","NotebookLM","Gem"))</f>
        <v/>
      </c>
      <c r="X109" s="22">
        <f>IF(W109="Gem",0.4,IF(W109="NotebookLM",0.5,IF(W109="GAS",0.7,IF(W109="Microsoft Copilot",0.4,IF(W109="Microsoft 365 AI",0.4,IF(W109="Power Automate",0.7,IF(W109="Power Apps",0.6,IF(W109="ChatGPT",0.5,IF(W109="Claude",0.5,IF(W109="Gemini",0.5,IF(W109="Dify",0.6,IF(W109="n8n",0.7,IF(W109="Make",0.7,IF(W109="Zapier",0.7,IF(W109="その他",0.5,0.5)))))))))))))))</f>
        <v/>
      </c>
      <c r="Y109" s="22">
        <f>IFERROR(U109*(1-X109),"")</f>
        <v/>
      </c>
      <c r="Z109" s="22">
        <f>IFERROR(U109-Y109,"")</f>
        <v/>
      </c>
      <c r="AA109" s="22">
        <f>IF(AND(P109&gt;0,Q109&gt;=0),P109-Q109,"")</f>
        <v/>
      </c>
      <c r="AB109" s="22">
        <f>IF(P109&gt;0,(P109-Q109)/P109,"")</f>
        <v/>
      </c>
    </row>
    <row r="110" hidden="1" ht="15.75" customHeight="1" s="44">
      <c r="A110" s="18">
        <f>IF('簡易入力モード'!A110&lt;&gt;"",'簡易入力モード'!A110,"")</f>
        <v/>
      </c>
      <c r="B110" s="18" t="n"/>
      <c r="C110" s="19">
        <f>IF('簡易入力モード'!B110&lt;&gt;"",'簡易入力モード'!B110,"")</f>
        <v/>
      </c>
      <c r="D110" s="19">
        <f>IF('簡易入力モード'!C110&lt;&gt;"",'簡易入力モード'!C110,"")</f>
        <v/>
      </c>
      <c r="E110" s="19" t="n"/>
      <c r="F110" s="19" t="n"/>
      <c r="G110" s="19" t="n"/>
      <c r="H110" s="19" t="n"/>
      <c r="I110" s="19" t="n"/>
      <c r="J110" s="19" t="n"/>
      <c r="K110" s="19" t="n"/>
      <c r="L110" s="20" t="n"/>
      <c r="M110" s="20" t="n"/>
      <c r="N110" s="20" t="n"/>
      <c r="O110" s="20" t="n"/>
      <c r="P110" s="20" t="n"/>
      <c r="Q110" s="20" t="n"/>
      <c r="R110" s="18">
        <f>IF('簡易入力モード'!E110&lt;&gt;"",'簡易入力モード'!E110,"")</f>
        <v/>
      </c>
      <c r="S110" s="21" t="n"/>
      <c r="T110" s="19" t="n"/>
      <c r="U110" s="22">
        <f>IFERROR(C110*(D110+E110),"")</f>
        <v/>
      </c>
      <c r="V110" s="22">
        <f>ROUND(100*(0.2*MIN(1,IFERROR(C110/20,0))+0.15*MIN(1,IFERROR(E110/30,0))+0.2*IF(TRIM(G110)="高",1,IF(TRIM(G110)="中",0.5,0))+0.15*IF(TRIM(H110)="高",1,IF(TRIM(H110)="中",0.5,0))+0.1*MIN(1,IFERROR(F110/20,0))+0.15*IF(TRIM(I110)="高",1,IF(TRIM(I110)="中",0.5,0))+0.15*(1-IF(TRIM(J110)="高",1,IF(TRIM(J110)="中",0.5,0)))),0)</f>
        <v/>
      </c>
      <c r="W110" s="22">
        <f>IF(G110="高",IF(H110&lt;&gt;"低","GAS",IF(I110="高","NotebookLM","Gem")),IF(I110="高","NotebookLM","Gem"))</f>
        <v/>
      </c>
      <c r="X110" s="22">
        <f>IF(W110="Gem",0.4,IF(W110="NotebookLM",0.5,IF(W110="GAS",0.7,IF(W110="Microsoft Copilot",0.4,IF(W110="Microsoft 365 AI",0.4,IF(W110="Power Automate",0.7,IF(W110="Power Apps",0.6,IF(W110="ChatGPT",0.5,IF(W110="Claude",0.5,IF(W110="Gemini",0.5,IF(W110="Dify",0.6,IF(W110="n8n",0.7,IF(W110="Make",0.7,IF(W110="Zapier",0.7,IF(W110="その他",0.5,0.5)))))))))))))))</f>
        <v/>
      </c>
      <c r="Y110" s="22">
        <f>IFERROR(U110*(1-X110),"")</f>
        <v/>
      </c>
      <c r="Z110" s="22">
        <f>IFERROR(U110-Y110,"")</f>
        <v/>
      </c>
      <c r="AA110" s="22">
        <f>IF(AND(P110&gt;0,Q110&gt;=0),P110-Q110,"")</f>
        <v/>
      </c>
      <c r="AB110" s="22">
        <f>IF(P110&gt;0,(P110-Q110)/P110,"")</f>
        <v/>
      </c>
    </row>
    <row r="111" hidden="1" ht="15.75" customHeight="1" s="44">
      <c r="A111" s="18">
        <f>IF('簡易入力モード'!A111&lt;&gt;"",'簡易入力モード'!A111,"")</f>
        <v/>
      </c>
      <c r="B111" s="18" t="n"/>
      <c r="C111" s="19">
        <f>IF('簡易入力モード'!B111&lt;&gt;"",'簡易入力モード'!B111,"")</f>
        <v/>
      </c>
      <c r="D111" s="19">
        <f>IF('簡易入力モード'!C111&lt;&gt;"",'簡易入力モード'!C111,"")</f>
        <v/>
      </c>
      <c r="E111" s="19" t="n"/>
      <c r="F111" s="19" t="n"/>
      <c r="G111" s="19" t="n"/>
      <c r="H111" s="19" t="n"/>
      <c r="I111" s="19" t="n"/>
      <c r="J111" s="19" t="n"/>
      <c r="K111" s="19" t="n"/>
      <c r="L111" s="20" t="n"/>
      <c r="M111" s="20" t="n"/>
      <c r="N111" s="20" t="n"/>
      <c r="O111" s="20" t="n"/>
      <c r="P111" s="20" t="n"/>
      <c r="Q111" s="20" t="n"/>
      <c r="R111" s="18">
        <f>IF('簡易入力モード'!E111&lt;&gt;"",'簡易入力モード'!E111,"")</f>
        <v/>
      </c>
      <c r="S111" s="21" t="n"/>
      <c r="T111" s="19" t="n"/>
      <c r="U111" s="22">
        <f>IFERROR(C111*(D111+E111),"")</f>
        <v/>
      </c>
      <c r="V111" s="22">
        <f>ROUND(100*(0.2*MIN(1,IFERROR(C111/20,0))+0.15*MIN(1,IFERROR(E111/30,0))+0.2*IF(TRIM(G111)="高",1,IF(TRIM(G111)="中",0.5,0))+0.15*IF(TRIM(H111)="高",1,IF(TRIM(H111)="中",0.5,0))+0.1*MIN(1,IFERROR(F111/20,0))+0.15*IF(TRIM(I111)="高",1,IF(TRIM(I111)="中",0.5,0))+0.15*(1-IF(TRIM(J111)="高",1,IF(TRIM(J111)="中",0.5,0)))),0)</f>
        <v/>
      </c>
      <c r="W111" s="22">
        <f>IF(G111="高",IF(H111&lt;&gt;"低","GAS",IF(I111="高","NotebookLM","Gem")),IF(I111="高","NotebookLM","Gem"))</f>
        <v/>
      </c>
      <c r="X111" s="22">
        <f>IF(W111="Gem",0.4,IF(W111="NotebookLM",0.5,IF(W111="GAS",0.7,IF(W111="Microsoft Copilot",0.4,IF(W111="Microsoft 365 AI",0.4,IF(W111="Power Automate",0.7,IF(W111="Power Apps",0.6,IF(W111="ChatGPT",0.5,IF(W111="Claude",0.5,IF(W111="Gemini",0.5,IF(W111="Dify",0.6,IF(W111="n8n",0.7,IF(W111="Make",0.7,IF(W111="Zapier",0.7,IF(W111="その他",0.5,0.5)))))))))))))))</f>
        <v/>
      </c>
      <c r="Y111" s="22">
        <f>IFERROR(U111*(1-X111),"")</f>
        <v/>
      </c>
      <c r="Z111" s="22">
        <f>IFERROR(U111-Y111,"")</f>
        <v/>
      </c>
      <c r="AA111" s="22">
        <f>IF(AND(P111&gt;0,Q111&gt;=0),P111-Q111,"")</f>
        <v/>
      </c>
      <c r="AB111" s="22">
        <f>IF(P111&gt;0,(P111-Q111)/P111,"")</f>
        <v/>
      </c>
    </row>
    <row r="112" hidden="1" ht="15.75" customHeight="1" s="44">
      <c r="A112" s="18">
        <f>IF('簡易入力モード'!A112&lt;&gt;"",'簡易入力モード'!A112,"")</f>
        <v/>
      </c>
      <c r="B112" s="18" t="n"/>
      <c r="C112" s="19">
        <f>IF('簡易入力モード'!B112&lt;&gt;"",'簡易入力モード'!B112,"")</f>
        <v/>
      </c>
      <c r="D112" s="19">
        <f>IF('簡易入力モード'!C112&lt;&gt;"",'簡易入力モード'!C112,"")</f>
        <v/>
      </c>
      <c r="E112" s="19" t="n"/>
      <c r="F112" s="19" t="n"/>
      <c r="G112" s="19" t="n"/>
      <c r="H112" s="19" t="n"/>
      <c r="I112" s="19" t="n"/>
      <c r="J112" s="19" t="n"/>
      <c r="K112" s="19" t="n"/>
      <c r="L112" s="20" t="n"/>
      <c r="M112" s="20" t="n"/>
      <c r="N112" s="20" t="n"/>
      <c r="O112" s="20" t="n"/>
      <c r="P112" s="20" t="n"/>
      <c r="Q112" s="20" t="n"/>
      <c r="R112" s="18">
        <f>IF('簡易入力モード'!E112&lt;&gt;"",'簡易入力モード'!E112,"")</f>
        <v/>
      </c>
      <c r="S112" s="21" t="n"/>
      <c r="T112" s="19" t="n"/>
      <c r="U112" s="22">
        <f>IFERROR(C112*(D112+E112),"")</f>
        <v/>
      </c>
      <c r="V112" s="22">
        <f>ROUND(100*(0.2*MIN(1,IFERROR(C112/20,0))+0.15*MIN(1,IFERROR(E112/30,0))+0.2*IF(TRIM(G112)="高",1,IF(TRIM(G112)="中",0.5,0))+0.15*IF(TRIM(H112)="高",1,IF(TRIM(H112)="中",0.5,0))+0.1*MIN(1,IFERROR(F112/20,0))+0.15*IF(TRIM(I112)="高",1,IF(TRIM(I112)="中",0.5,0))+0.15*(1-IF(TRIM(J112)="高",1,IF(TRIM(J112)="中",0.5,0)))),0)</f>
        <v/>
      </c>
      <c r="W112" s="22">
        <f>IF(G112="高",IF(H112&lt;&gt;"低","GAS",IF(I112="高","NotebookLM","Gem")),IF(I112="高","NotebookLM","Gem"))</f>
        <v/>
      </c>
      <c r="X112" s="22">
        <f>IF(W112="Gem",0.4,IF(W112="NotebookLM",0.5,IF(W112="GAS",0.7,IF(W112="Microsoft Copilot",0.4,IF(W112="Microsoft 365 AI",0.4,IF(W112="Power Automate",0.7,IF(W112="Power Apps",0.6,IF(W112="ChatGPT",0.5,IF(W112="Claude",0.5,IF(W112="Gemini",0.5,IF(W112="Dify",0.6,IF(W112="n8n",0.7,IF(W112="Make",0.7,IF(W112="Zapier",0.7,IF(W112="その他",0.5,0.5)))))))))))))))</f>
        <v/>
      </c>
      <c r="Y112" s="22">
        <f>IFERROR(U112*(1-X112),"")</f>
        <v/>
      </c>
      <c r="Z112" s="22">
        <f>IFERROR(U112-Y112,"")</f>
        <v/>
      </c>
      <c r="AA112" s="22">
        <f>IF(AND(P112&gt;0,Q112&gt;=0),P112-Q112,"")</f>
        <v/>
      </c>
      <c r="AB112" s="22">
        <f>IF(P112&gt;0,(P112-Q112)/P112,"")</f>
        <v/>
      </c>
    </row>
    <row r="113" hidden="1" ht="15.75" customHeight="1" s="44">
      <c r="A113" s="18">
        <f>IF('簡易入力モード'!A113&lt;&gt;"",'簡易入力モード'!A113,"")</f>
        <v/>
      </c>
      <c r="B113" s="18" t="n"/>
      <c r="C113" s="19">
        <f>IF('簡易入力モード'!B113&lt;&gt;"",'簡易入力モード'!B113,"")</f>
        <v/>
      </c>
      <c r="D113" s="19">
        <f>IF('簡易入力モード'!C113&lt;&gt;"",'簡易入力モード'!C113,"")</f>
        <v/>
      </c>
      <c r="E113" s="19" t="n"/>
      <c r="F113" s="19" t="n"/>
      <c r="G113" s="19" t="n"/>
      <c r="H113" s="19" t="n"/>
      <c r="I113" s="19" t="n"/>
      <c r="J113" s="19" t="n"/>
      <c r="K113" s="19" t="n"/>
      <c r="L113" s="20" t="n"/>
      <c r="M113" s="20" t="n"/>
      <c r="N113" s="20" t="n"/>
      <c r="O113" s="20" t="n"/>
      <c r="P113" s="20" t="n"/>
      <c r="Q113" s="20" t="n"/>
      <c r="R113" s="18">
        <f>IF('簡易入力モード'!E113&lt;&gt;"",'簡易入力モード'!E113,"")</f>
        <v/>
      </c>
      <c r="S113" s="21" t="n"/>
      <c r="T113" s="19" t="n"/>
      <c r="U113" s="22">
        <f>IFERROR(C113*(D113+E113),"")</f>
        <v/>
      </c>
      <c r="V113" s="22">
        <f>ROUND(100*(0.2*MIN(1,IFERROR(C113/20,0))+0.15*MIN(1,IFERROR(E113/30,0))+0.2*IF(TRIM(G113)="高",1,IF(TRIM(G113)="中",0.5,0))+0.15*IF(TRIM(H113)="高",1,IF(TRIM(H113)="中",0.5,0))+0.1*MIN(1,IFERROR(F113/20,0))+0.15*IF(TRIM(I113)="高",1,IF(TRIM(I113)="中",0.5,0))+0.15*(1-IF(TRIM(J113)="高",1,IF(TRIM(J113)="中",0.5,0)))),0)</f>
        <v/>
      </c>
      <c r="W113" s="22">
        <f>IF(G113="高",IF(H113&lt;&gt;"低","GAS",IF(I113="高","NotebookLM","Gem")),IF(I113="高","NotebookLM","Gem"))</f>
        <v/>
      </c>
      <c r="X113" s="22">
        <f>IF(W113="Gem",0.4,IF(W113="NotebookLM",0.5,IF(W113="GAS",0.7,IF(W113="Microsoft Copilot",0.4,IF(W113="Microsoft 365 AI",0.4,IF(W113="Power Automate",0.7,IF(W113="Power Apps",0.6,IF(W113="ChatGPT",0.5,IF(W113="Claude",0.5,IF(W113="Gemini",0.5,IF(W113="Dify",0.6,IF(W113="n8n",0.7,IF(W113="Make",0.7,IF(W113="Zapier",0.7,IF(W113="その他",0.5,0.5)))))))))))))))</f>
        <v/>
      </c>
      <c r="Y113" s="22">
        <f>IFERROR(U113*(1-X113),"")</f>
        <v/>
      </c>
      <c r="Z113" s="22">
        <f>IFERROR(U113-Y113,"")</f>
        <v/>
      </c>
      <c r="AA113" s="22">
        <f>IF(AND(P113&gt;0,Q113&gt;=0),P113-Q113,"")</f>
        <v/>
      </c>
      <c r="AB113" s="22">
        <f>IF(P113&gt;0,(P113-Q113)/P113,"")</f>
        <v/>
      </c>
    </row>
    <row r="114" hidden="1" ht="15.75" customHeight="1" s="44">
      <c r="A114" s="18">
        <f>IF('簡易入力モード'!A114&lt;&gt;"",'簡易入力モード'!A114,"")</f>
        <v/>
      </c>
      <c r="B114" s="18" t="n"/>
      <c r="C114" s="19">
        <f>IF('簡易入力モード'!B114&lt;&gt;"",'簡易入力モード'!B114,"")</f>
        <v/>
      </c>
      <c r="D114" s="19">
        <f>IF('簡易入力モード'!C114&lt;&gt;"",'簡易入力モード'!C114,"")</f>
        <v/>
      </c>
      <c r="E114" s="19" t="n"/>
      <c r="F114" s="19" t="n"/>
      <c r="G114" s="19" t="n"/>
      <c r="H114" s="19" t="n"/>
      <c r="I114" s="19" t="n"/>
      <c r="J114" s="19" t="n"/>
      <c r="K114" s="19" t="n"/>
      <c r="L114" s="20" t="n"/>
      <c r="M114" s="20" t="n"/>
      <c r="N114" s="20" t="n"/>
      <c r="O114" s="20" t="n"/>
      <c r="P114" s="20" t="n"/>
      <c r="Q114" s="20" t="n"/>
      <c r="R114" s="18">
        <f>IF('簡易入力モード'!E114&lt;&gt;"",'簡易入力モード'!E114,"")</f>
        <v/>
      </c>
      <c r="S114" s="21" t="n"/>
      <c r="T114" s="19" t="n"/>
      <c r="U114" s="22">
        <f>IFERROR(C114*(D114+E114),"")</f>
        <v/>
      </c>
      <c r="V114" s="22">
        <f>ROUND(100*(0.2*MIN(1,IFERROR(C114/20,0))+0.15*MIN(1,IFERROR(E114/30,0))+0.2*IF(TRIM(G114)="高",1,IF(TRIM(G114)="中",0.5,0))+0.15*IF(TRIM(H114)="高",1,IF(TRIM(H114)="中",0.5,0))+0.1*MIN(1,IFERROR(F114/20,0))+0.15*IF(TRIM(I114)="高",1,IF(TRIM(I114)="中",0.5,0))+0.15*(1-IF(TRIM(J114)="高",1,IF(TRIM(J114)="中",0.5,0)))),0)</f>
        <v/>
      </c>
      <c r="W114" s="22">
        <f>IF(G114="高",IF(H114&lt;&gt;"低","GAS",IF(I114="高","NotebookLM","Gem")),IF(I114="高","NotebookLM","Gem"))</f>
        <v/>
      </c>
      <c r="X114" s="22">
        <f>IF(W114="Gem",0.4,IF(W114="NotebookLM",0.5,IF(W114="GAS",0.7,IF(W114="Microsoft Copilot",0.4,IF(W114="Microsoft 365 AI",0.4,IF(W114="Power Automate",0.7,IF(W114="Power Apps",0.6,IF(W114="ChatGPT",0.5,IF(W114="Claude",0.5,IF(W114="Gemini",0.5,IF(W114="Dify",0.6,IF(W114="n8n",0.7,IF(W114="Make",0.7,IF(W114="Zapier",0.7,IF(W114="その他",0.5,0.5)))))))))))))))</f>
        <v/>
      </c>
      <c r="Y114" s="22">
        <f>IFERROR(U114*(1-X114),"")</f>
        <v/>
      </c>
      <c r="Z114" s="22">
        <f>IFERROR(U114-Y114,"")</f>
        <v/>
      </c>
      <c r="AA114" s="22">
        <f>IF(AND(P114&gt;0,Q114&gt;=0),P114-Q114,"")</f>
        <v/>
      </c>
      <c r="AB114" s="22">
        <f>IF(P114&gt;0,(P114-Q114)/P114,"")</f>
        <v/>
      </c>
    </row>
    <row r="115" hidden="1" ht="15.75" customHeight="1" s="44">
      <c r="A115" s="18">
        <f>IF('簡易入力モード'!A115&lt;&gt;"",'簡易入力モード'!A115,"")</f>
        <v/>
      </c>
      <c r="B115" s="18" t="n"/>
      <c r="C115" s="19">
        <f>IF('簡易入力モード'!B115&lt;&gt;"",'簡易入力モード'!B115,"")</f>
        <v/>
      </c>
      <c r="D115" s="19">
        <f>IF('簡易入力モード'!C115&lt;&gt;"",'簡易入力モード'!C115,"")</f>
        <v/>
      </c>
      <c r="E115" s="19" t="n"/>
      <c r="F115" s="19" t="n"/>
      <c r="G115" s="19" t="n"/>
      <c r="H115" s="19" t="n"/>
      <c r="I115" s="19" t="n"/>
      <c r="J115" s="19" t="n"/>
      <c r="K115" s="19" t="n"/>
      <c r="L115" s="20" t="n"/>
      <c r="M115" s="20" t="n"/>
      <c r="N115" s="20" t="n"/>
      <c r="O115" s="20" t="n"/>
      <c r="P115" s="20" t="n"/>
      <c r="Q115" s="20" t="n"/>
      <c r="R115" s="18">
        <f>IF('簡易入力モード'!E115&lt;&gt;"",'簡易入力モード'!E115,"")</f>
        <v/>
      </c>
      <c r="S115" s="21" t="n"/>
      <c r="T115" s="19" t="n"/>
      <c r="U115" s="22">
        <f>IFERROR(C115*(D115+E115),"")</f>
        <v/>
      </c>
      <c r="V115" s="22">
        <f>ROUND(100*(0.2*MIN(1,IFERROR(C115/20,0))+0.15*MIN(1,IFERROR(E115/30,0))+0.2*IF(TRIM(G115)="高",1,IF(TRIM(G115)="中",0.5,0))+0.15*IF(TRIM(H115)="高",1,IF(TRIM(H115)="中",0.5,0))+0.1*MIN(1,IFERROR(F115/20,0))+0.15*IF(TRIM(I115)="高",1,IF(TRIM(I115)="中",0.5,0))+0.15*(1-IF(TRIM(J115)="高",1,IF(TRIM(J115)="中",0.5,0)))),0)</f>
        <v/>
      </c>
      <c r="W115" s="22">
        <f>IF(G115="高",IF(H115&lt;&gt;"低","GAS",IF(I115="高","NotebookLM","Gem")),IF(I115="高","NotebookLM","Gem"))</f>
        <v/>
      </c>
      <c r="X115" s="22">
        <f>IF(W115="Gem",0.4,IF(W115="NotebookLM",0.5,IF(W115="GAS",0.7,IF(W115="Microsoft Copilot",0.4,IF(W115="Microsoft 365 AI",0.4,IF(W115="Power Automate",0.7,IF(W115="Power Apps",0.6,IF(W115="ChatGPT",0.5,IF(W115="Claude",0.5,IF(W115="Gemini",0.5,IF(W115="Dify",0.6,IF(W115="n8n",0.7,IF(W115="Make",0.7,IF(W115="Zapier",0.7,IF(W115="その他",0.5,0.5)))))))))))))))</f>
        <v/>
      </c>
      <c r="Y115" s="22">
        <f>IFERROR(U115*(1-X115),"")</f>
        <v/>
      </c>
      <c r="Z115" s="22">
        <f>IFERROR(U115-Y115,"")</f>
        <v/>
      </c>
      <c r="AA115" s="22">
        <f>IF(AND(P115&gt;0,Q115&gt;=0),P115-Q115,"")</f>
        <v/>
      </c>
      <c r="AB115" s="22">
        <f>IF(P115&gt;0,(P115-Q115)/P115,"")</f>
        <v/>
      </c>
    </row>
    <row r="116" hidden="1" ht="15.75" customHeight="1" s="44">
      <c r="A116" s="18">
        <f>IF('簡易入力モード'!A116&lt;&gt;"",'簡易入力モード'!A116,"")</f>
        <v/>
      </c>
      <c r="B116" s="18" t="n"/>
      <c r="C116" s="19">
        <f>IF('簡易入力モード'!B116&lt;&gt;"",'簡易入力モード'!B116,"")</f>
        <v/>
      </c>
      <c r="D116" s="19">
        <f>IF('簡易入力モード'!C116&lt;&gt;"",'簡易入力モード'!C116,"")</f>
        <v/>
      </c>
      <c r="E116" s="19" t="n"/>
      <c r="F116" s="19" t="n"/>
      <c r="G116" s="19" t="n"/>
      <c r="H116" s="19" t="n"/>
      <c r="I116" s="19" t="n"/>
      <c r="J116" s="19" t="n"/>
      <c r="K116" s="19" t="n"/>
      <c r="L116" s="20" t="n"/>
      <c r="M116" s="20" t="n"/>
      <c r="N116" s="20" t="n"/>
      <c r="O116" s="20" t="n"/>
      <c r="P116" s="20" t="n"/>
      <c r="Q116" s="20" t="n"/>
      <c r="R116" s="18">
        <f>IF('簡易入力モード'!E116&lt;&gt;"",'簡易入力モード'!E116,"")</f>
        <v/>
      </c>
      <c r="S116" s="21" t="n"/>
      <c r="T116" s="19" t="n"/>
      <c r="U116" s="22">
        <f>IFERROR(C116*(D116+E116),"")</f>
        <v/>
      </c>
      <c r="V116" s="22">
        <f>ROUND(100*(0.2*MIN(1,IFERROR(C116/20,0))+0.15*MIN(1,IFERROR(E116/30,0))+0.2*IF(TRIM(G116)="高",1,IF(TRIM(G116)="中",0.5,0))+0.15*IF(TRIM(H116)="高",1,IF(TRIM(H116)="中",0.5,0))+0.1*MIN(1,IFERROR(F116/20,0))+0.15*IF(TRIM(I116)="高",1,IF(TRIM(I116)="中",0.5,0))+0.15*(1-IF(TRIM(J116)="高",1,IF(TRIM(J116)="中",0.5,0)))),0)</f>
        <v/>
      </c>
      <c r="W116" s="22">
        <f>IF(G116="高",IF(H116&lt;&gt;"低","GAS",IF(I116="高","NotebookLM","Gem")),IF(I116="高","NotebookLM","Gem"))</f>
        <v/>
      </c>
      <c r="X116" s="22">
        <f>IF(W116="Gem",0.4,IF(W116="NotebookLM",0.5,IF(W116="GAS",0.7,IF(W116="Microsoft Copilot",0.4,IF(W116="Microsoft 365 AI",0.4,IF(W116="Power Automate",0.7,IF(W116="Power Apps",0.6,IF(W116="ChatGPT",0.5,IF(W116="Claude",0.5,IF(W116="Gemini",0.5,IF(W116="Dify",0.6,IF(W116="n8n",0.7,IF(W116="Make",0.7,IF(W116="Zapier",0.7,IF(W116="その他",0.5,0.5)))))))))))))))</f>
        <v/>
      </c>
      <c r="Y116" s="22">
        <f>IFERROR(U116*(1-X116),"")</f>
        <v/>
      </c>
      <c r="Z116" s="22">
        <f>IFERROR(U116-Y116,"")</f>
        <v/>
      </c>
      <c r="AA116" s="22">
        <f>IF(AND(P116&gt;0,Q116&gt;=0),P116-Q116,"")</f>
        <v/>
      </c>
      <c r="AB116" s="22">
        <f>IF(P116&gt;0,(P116-Q116)/P116,"")</f>
        <v/>
      </c>
    </row>
    <row r="117" hidden="1" ht="15.75" customHeight="1" s="44">
      <c r="A117" s="18">
        <f>IF('簡易入力モード'!A117&lt;&gt;"",'簡易入力モード'!A117,"")</f>
        <v/>
      </c>
      <c r="B117" s="18" t="n"/>
      <c r="C117" s="19">
        <f>IF('簡易入力モード'!B117&lt;&gt;"",'簡易入力モード'!B117,"")</f>
        <v/>
      </c>
      <c r="D117" s="19">
        <f>IF('簡易入力モード'!C117&lt;&gt;"",'簡易入力モード'!C117,"")</f>
        <v/>
      </c>
      <c r="E117" s="19" t="n"/>
      <c r="F117" s="19" t="n"/>
      <c r="G117" s="19" t="n"/>
      <c r="H117" s="19" t="n"/>
      <c r="I117" s="19" t="n"/>
      <c r="J117" s="19" t="n"/>
      <c r="K117" s="19" t="n"/>
      <c r="L117" s="20" t="n"/>
      <c r="M117" s="20" t="n"/>
      <c r="N117" s="20" t="n"/>
      <c r="O117" s="20" t="n"/>
      <c r="P117" s="20" t="n"/>
      <c r="Q117" s="20" t="n"/>
      <c r="R117" s="18">
        <f>IF('簡易入力モード'!E117&lt;&gt;"",'簡易入力モード'!E117,"")</f>
        <v/>
      </c>
      <c r="S117" s="21" t="n"/>
      <c r="T117" s="19" t="n"/>
      <c r="U117" s="22">
        <f>IFERROR(C117*(D117+E117),"")</f>
        <v/>
      </c>
      <c r="V117" s="22">
        <f>ROUND(100*(0.2*MIN(1,IFERROR(C117/20,0))+0.15*MIN(1,IFERROR(E117/30,0))+0.2*IF(TRIM(G117)="高",1,IF(TRIM(G117)="中",0.5,0))+0.15*IF(TRIM(H117)="高",1,IF(TRIM(H117)="中",0.5,0))+0.1*MIN(1,IFERROR(F117/20,0))+0.15*IF(TRIM(I117)="高",1,IF(TRIM(I117)="中",0.5,0))+0.15*(1-IF(TRIM(J117)="高",1,IF(TRIM(J117)="中",0.5,0)))),0)</f>
        <v/>
      </c>
      <c r="W117" s="22">
        <f>IF(G117="高",IF(H117&lt;&gt;"低","GAS",IF(I117="高","NotebookLM","Gem")),IF(I117="高","NotebookLM","Gem"))</f>
        <v/>
      </c>
      <c r="X117" s="22">
        <f>IF(W117="Gem",0.4,IF(W117="NotebookLM",0.5,IF(W117="GAS",0.7,IF(W117="Microsoft Copilot",0.4,IF(W117="Microsoft 365 AI",0.4,IF(W117="Power Automate",0.7,IF(W117="Power Apps",0.6,IF(W117="ChatGPT",0.5,IF(W117="Claude",0.5,IF(W117="Gemini",0.5,IF(W117="Dify",0.6,IF(W117="n8n",0.7,IF(W117="Make",0.7,IF(W117="Zapier",0.7,IF(W117="その他",0.5,0.5)))))))))))))))</f>
        <v/>
      </c>
      <c r="Y117" s="22">
        <f>IFERROR(U117*(1-X117),"")</f>
        <v/>
      </c>
      <c r="Z117" s="22">
        <f>IFERROR(U117-Y117,"")</f>
        <v/>
      </c>
      <c r="AA117" s="22">
        <f>IF(AND(P117&gt;0,Q117&gt;=0),P117-Q117,"")</f>
        <v/>
      </c>
      <c r="AB117" s="22">
        <f>IF(P117&gt;0,(P117-Q117)/P117,"")</f>
        <v/>
      </c>
    </row>
    <row r="118" hidden="1" ht="15.75" customHeight="1" s="44">
      <c r="A118" s="18">
        <f>IF('簡易入力モード'!A118&lt;&gt;"",'簡易入力モード'!A118,"")</f>
        <v/>
      </c>
      <c r="B118" s="18" t="n"/>
      <c r="C118" s="19">
        <f>IF('簡易入力モード'!B118&lt;&gt;"",'簡易入力モード'!B118,"")</f>
        <v/>
      </c>
      <c r="D118" s="19">
        <f>IF('簡易入力モード'!C118&lt;&gt;"",'簡易入力モード'!C118,"")</f>
        <v/>
      </c>
      <c r="E118" s="19" t="n"/>
      <c r="F118" s="19" t="n"/>
      <c r="G118" s="19" t="n"/>
      <c r="H118" s="19" t="n"/>
      <c r="I118" s="19" t="n"/>
      <c r="J118" s="19" t="n"/>
      <c r="K118" s="19" t="n"/>
      <c r="L118" s="20" t="n"/>
      <c r="M118" s="20" t="n"/>
      <c r="N118" s="20" t="n"/>
      <c r="O118" s="20" t="n"/>
      <c r="P118" s="20" t="n"/>
      <c r="Q118" s="20" t="n"/>
      <c r="R118" s="18">
        <f>IF('簡易入力モード'!E118&lt;&gt;"",'簡易入力モード'!E118,"")</f>
        <v/>
      </c>
      <c r="S118" s="21" t="n"/>
      <c r="T118" s="19" t="n"/>
      <c r="U118" s="22">
        <f>IFERROR(C118*(D118+E118),"")</f>
        <v/>
      </c>
      <c r="V118" s="22">
        <f>ROUND(100*(0.2*MIN(1,IFERROR(C118/20,0))+0.15*MIN(1,IFERROR(E118/30,0))+0.2*IF(TRIM(G118)="高",1,IF(TRIM(G118)="中",0.5,0))+0.15*IF(TRIM(H118)="高",1,IF(TRIM(H118)="中",0.5,0))+0.1*MIN(1,IFERROR(F118/20,0))+0.15*IF(TRIM(I118)="高",1,IF(TRIM(I118)="中",0.5,0))+0.15*(1-IF(TRIM(J118)="高",1,IF(TRIM(J118)="中",0.5,0)))),0)</f>
        <v/>
      </c>
      <c r="W118" s="22">
        <f>IF(G118="高",IF(H118&lt;&gt;"低","GAS",IF(I118="高","NotebookLM","Gem")),IF(I118="高","NotebookLM","Gem"))</f>
        <v/>
      </c>
      <c r="X118" s="22">
        <f>IF(W118="Gem",0.4,IF(W118="NotebookLM",0.5,IF(W118="GAS",0.7,IF(W118="Microsoft Copilot",0.4,IF(W118="Microsoft 365 AI",0.4,IF(W118="Power Automate",0.7,IF(W118="Power Apps",0.6,IF(W118="ChatGPT",0.5,IF(W118="Claude",0.5,IF(W118="Gemini",0.5,IF(W118="Dify",0.6,IF(W118="n8n",0.7,IF(W118="Make",0.7,IF(W118="Zapier",0.7,IF(W118="その他",0.5,0.5)))))))))))))))</f>
        <v/>
      </c>
      <c r="Y118" s="22">
        <f>IFERROR(U118*(1-X118),"")</f>
        <v/>
      </c>
      <c r="Z118" s="22">
        <f>IFERROR(U118-Y118,"")</f>
        <v/>
      </c>
      <c r="AA118" s="22">
        <f>IF(AND(P118&gt;0,Q118&gt;=0),P118-Q118,"")</f>
        <v/>
      </c>
      <c r="AB118" s="22">
        <f>IF(P118&gt;0,(P118-Q118)/P118,"")</f>
        <v/>
      </c>
    </row>
    <row r="119" hidden="1" ht="15.75" customHeight="1" s="44">
      <c r="A119" s="18">
        <f>IF('簡易入力モード'!A119&lt;&gt;"",'簡易入力モード'!A119,"")</f>
        <v/>
      </c>
      <c r="B119" s="18" t="n"/>
      <c r="C119" s="19">
        <f>IF('簡易入力モード'!B119&lt;&gt;"",'簡易入力モード'!B119,"")</f>
        <v/>
      </c>
      <c r="D119" s="19">
        <f>IF('簡易入力モード'!C119&lt;&gt;"",'簡易入力モード'!C119,"")</f>
        <v/>
      </c>
      <c r="E119" s="19" t="n"/>
      <c r="F119" s="19" t="n"/>
      <c r="G119" s="19" t="n"/>
      <c r="H119" s="19" t="n"/>
      <c r="I119" s="19" t="n"/>
      <c r="J119" s="19" t="n"/>
      <c r="K119" s="19" t="n"/>
      <c r="L119" s="20" t="n"/>
      <c r="M119" s="20" t="n"/>
      <c r="N119" s="20" t="n"/>
      <c r="O119" s="20" t="n"/>
      <c r="P119" s="20" t="n"/>
      <c r="Q119" s="20" t="n"/>
      <c r="R119" s="18">
        <f>IF('簡易入力モード'!E119&lt;&gt;"",'簡易入力モード'!E119,"")</f>
        <v/>
      </c>
      <c r="S119" s="21" t="n"/>
      <c r="T119" s="19" t="n"/>
      <c r="U119" s="22">
        <f>IFERROR(C119*(D119+E119),"")</f>
        <v/>
      </c>
      <c r="V119" s="22">
        <f>ROUND(100*(0.2*MIN(1,IFERROR(C119/20,0))+0.15*MIN(1,IFERROR(E119/30,0))+0.2*IF(TRIM(G119)="高",1,IF(TRIM(G119)="中",0.5,0))+0.15*IF(TRIM(H119)="高",1,IF(TRIM(H119)="中",0.5,0))+0.1*MIN(1,IFERROR(F119/20,0))+0.15*IF(TRIM(I119)="高",1,IF(TRIM(I119)="中",0.5,0))+0.15*(1-IF(TRIM(J119)="高",1,IF(TRIM(J119)="中",0.5,0)))),0)</f>
        <v/>
      </c>
      <c r="W119" s="22">
        <f>IF(G119="高",IF(H119&lt;&gt;"低","GAS",IF(I119="高","NotebookLM","Gem")),IF(I119="高","NotebookLM","Gem"))</f>
        <v/>
      </c>
      <c r="X119" s="22">
        <f>IF(W119="Gem",0.4,IF(W119="NotebookLM",0.5,IF(W119="GAS",0.7,IF(W119="Microsoft Copilot",0.4,IF(W119="Microsoft 365 AI",0.4,IF(W119="Power Automate",0.7,IF(W119="Power Apps",0.6,IF(W119="ChatGPT",0.5,IF(W119="Claude",0.5,IF(W119="Gemini",0.5,IF(W119="Dify",0.6,IF(W119="n8n",0.7,IF(W119="Make",0.7,IF(W119="Zapier",0.7,IF(W119="その他",0.5,0.5)))))))))))))))</f>
        <v/>
      </c>
      <c r="Y119" s="22">
        <f>IFERROR(U119*(1-X119),"")</f>
        <v/>
      </c>
      <c r="Z119" s="22">
        <f>IFERROR(U119-Y119,"")</f>
        <v/>
      </c>
      <c r="AA119" s="22">
        <f>IF(AND(P119&gt;0,Q119&gt;=0),P119-Q119,"")</f>
        <v/>
      </c>
      <c r="AB119" s="22">
        <f>IF(P119&gt;0,(P119-Q119)/P119,"")</f>
        <v/>
      </c>
    </row>
    <row r="120" hidden="1" ht="15.75" customHeight="1" s="44">
      <c r="A120" s="18">
        <f>IF('簡易入力モード'!A120&lt;&gt;"",'簡易入力モード'!A120,"")</f>
        <v/>
      </c>
      <c r="B120" s="18" t="n"/>
      <c r="C120" s="19">
        <f>IF('簡易入力モード'!B120&lt;&gt;"",'簡易入力モード'!B120,"")</f>
        <v/>
      </c>
      <c r="D120" s="19">
        <f>IF('簡易入力モード'!C120&lt;&gt;"",'簡易入力モード'!C120,"")</f>
        <v/>
      </c>
      <c r="E120" s="19" t="n"/>
      <c r="F120" s="19" t="n"/>
      <c r="G120" s="19" t="n"/>
      <c r="H120" s="19" t="n"/>
      <c r="I120" s="19" t="n"/>
      <c r="J120" s="19" t="n"/>
      <c r="K120" s="19" t="n"/>
      <c r="L120" s="20" t="n"/>
      <c r="M120" s="20" t="n"/>
      <c r="N120" s="20" t="n"/>
      <c r="O120" s="20" t="n"/>
      <c r="P120" s="20" t="n"/>
      <c r="Q120" s="20" t="n"/>
      <c r="R120" s="18">
        <f>IF('簡易入力モード'!E120&lt;&gt;"",'簡易入力モード'!E120,"")</f>
        <v/>
      </c>
      <c r="S120" s="21" t="n"/>
      <c r="T120" s="19" t="n"/>
      <c r="U120" s="22">
        <f>IFERROR(C120*(D120+E120),"")</f>
        <v/>
      </c>
      <c r="V120" s="22">
        <f>ROUND(100*(0.2*MIN(1,IFERROR(C120/20,0))+0.15*MIN(1,IFERROR(E120/30,0))+0.2*IF(TRIM(G120)="高",1,IF(TRIM(G120)="中",0.5,0))+0.15*IF(TRIM(H120)="高",1,IF(TRIM(H120)="中",0.5,0))+0.1*MIN(1,IFERROR(F120/20,0))+0.15*IF(TRIM(I120)="高",1,IF(TRIM(I120)="中",0.5,0))+0.15*(1-IF(TRIM(J120)="高",1,IF(TRIM(J120)="中",0.5,0)))),0)</f>
        <v/>
      </c>
      <c r="W120" s="22">
        <f>IF(G120="高",IF(H120&lt;&gt;"低","GAS",IF(I120="高","NotebookLM","Gem")),IF(I120="高","NotebookLM","Gem"))</f>
        <v/>
      </c>
      <c r="X120" s="22">
        <f>IF(W120="Gem",0.4,IF(W120="NotebookLM",0.5,IF(W120="GAS",0.7,IF(W120="Microsoft Copilot",0.4,IF(W120="Microsoft 365 AI",0.4,IF(W120="Power Automate",0.7,IF(W120="Power Apps",0.6,IF(W120="ChatGPT",0.5,IF(W120="Claude",0.5,IF(W120="Gemini",0.5,IF(W120="Dify",0.6,IF(W120="n8n",0.7,IF(W120="Make",0.7,IF(W120="Zapier",0.7,IF(W120="その他",0.5,0.5)))))))))))))))</f>
        <v/>
      </c>
      <c r="Y120" s="22">
        <f>IFERROR(U120*(1-X120),"")</f>
        <v/>
      </c>
      <c r="Z120" s="22">
        <f>IFERROR(U120-Y120,"")</f>
        <v/>
      </c>
      <c r="AA120" s="22">
        <f>IF(AND(P120&gt;0,Q120&gt;=0),P120-Q120,"")</f>
        <v/>
      </c>
      <c r="AB120" s="22">
        <f>IF(P120&gt;0,(P120-Q120)/P120,"")</f>
        <v/>
      </c>
    </row>
    <row r="121" hidden="1" ht="15.75" customHeight="1" s="44">
      <c r="A121" s="18">
        <f>IF('簡易入力モード'!A121&lt;&gt;"",'簡易入力モード'!A121,"")</f>
        <v/>
      </c>
      <c r="B121" s="18" t="n"/>
      <c r="C121" s="19">
        <f>IF('簡易入力モード'!B121&lt;&gt;"",'簡易入力モード'!B121,"")</f>
        <v/>
      </c>
      <c r="D121" s="19">
        <f>IF('簡易入力モード'!C121&lt;&gt;"",'簡易入力モード'!C121,"")</f>
        <v/>
      </c>
      <c r="E121" s="19" t="n"/>
      <c r="F121" s="19" t="n"/>
      <c r="G121" s="19" t="n"/>
      <c r="H121" s="19" t="n"/>
      <c r="I121" s="19" t="n"/>
      <c r="J121" s="19" t="n"/>
      <c r="K121" s="19" t="n"/>
      <c r="L121" s="20" t="n"/>
      <c r="M121" s="20" t="n"/>
      <c r="N121" s="20" t="n"/>
      <c r="O121" s="20" t="n"/>
      <c r="P121" s="20" t="n"/>
      <c r="Q121" s="20" t="n"/>
      <c r="R121" s="18">
        <f>IF('簡易入力モード'!E121&lt;&gt;"",'簡易入力モード'!E121,"")</f>
        <v/>
      </c>
      <c r="S121" s="21" t="n"/>
      <c r="T121" s="19" t="n"/>
      <c r="U121" s="22">
        <f>IFERROR(C121*(D121+E121),"")</f>
        <v/>
      </c>
      <c r="V121" s="22">
        <f>ROUND(100*(0.2*MIN(1,IFERROR(C121/20,0))+0.15*MIN(1,IFERROR(E121/30,0))+0.2*IF(TRIM(G121)="高",1,IF(TRIM(G121)="中",0.5,0))+0.15*IF(TRIM(H121)="高",1,IF(TRIM(H121)="中",0.5,0))+0.1*MIN(1,IFERROR(F121/20,0))+0.15*IF(TRIM(I121)="高",1,IF(TRIM(I121)="中",0.5,0))+0.15*(1-IF(TRIM(J121)="高",1,IF(TRIM(J121)="中",0.5,0)))),0)</f>
        <v/>
      </c>
      <c r="W121" s="22">
        <f>IF(G121="高",IF(H121&lt;&gt;"低","GAS",IF(I121="高","NotebookLM","Gem")),IF(I121="高","NotebookLM","Gem"))</f>
        <v/>
      </c>
      <c r="X121" s="22">
        <f>IF(W121="Gem",0.4,IF(W121="NotebookLM",0.5,IF(W121="GAS",0.7,IF(W121="Microsoft Copilot",0.4,IF(W121="Microsoft 365 AI",0.4,IF(W121="Power Automate",0.7,IF(W121="Power Apps",0.6,IF(W121="ChatGPT",0.5,IF(W121="Claude",0.5,IF(W121="Gemini",0.5,IF(W121="Dify",0.6,IF(W121="n8n",0.7,IF(W121="Make",0.7,IF(W121="Zapier",0.7,IF(W121="その他",0.5,0.5)))))))))))))))</f>
        <v/>
      </c>
      <c r="Y121" s="22">
        <f>IFERROR(U121*(1-X121),"")</f>
        <v/>
      </c>
      <c r="Z121" s="22">
        <f>IFERROR(U121-Y121,"")</f>
        <v/>
      </c>
      <c r="AA121" s="22">
        <f>IF(AND(P121&gt;0,Q121&gt;=0),P121-Q121,"")</f>
        <v/>
      </c>
      <c r="AB121" s="22">
        <f>IF(P121&gt;0,(P121-Q121)/P121,"")</f>
        <v/>
      </c>
    </row>
    <row r="122" hidden="1" ht="15.75" customHeight="1" s="44">
      <c r="A122" s="18">
        <f>IF('簡易入力モード'!A122&lt;&gt;"",'簡易入力モード'!A122,"")</f>
        <v/>
      </c>
      <c r="B122" s="18" t="n"/>
      <c r="C122" s="19">
        <f>IF('簡易入力モード'!B122&lt;&gt;"",'簡易入力モード'!B122,"")</f>
        <v/>
      </c>
      <c r="D122" s="19">
        <f>IF('簡易入力モード'!C122&lt;&gt;"",'簡易入力モード'!C122,"")</f>
        <v/>
      </c>
      <c r="E122" s="19" t="n"/>
      <c r="F122" s="19" t="n"/>
      <c r="G122" s="19" t="n"/>
      <c r="H122" s="19" t="n"/>
      <c r="I122" s="19" t="n"/>
      <c r="J122" s="19" t="n"/>
      <c r="K122" s="19" t="n"/>
      <c r="L122" s="20" t="n"/>
      <c r="M122" s="20" t="n"/>
      <c r="N122" s="20" t="n"/>
      <c r="O122" s="20" t="n"/>
      <c r="P122" s="20" t="n"/>
      <c r="Q122" s="20" t="n"/>
      <c r="R122" s="18">
        <f>IF('簡易入力モード'!E122&lt;&gt;"",'簡易入力モード'!E122,"")</f>
        <v/>
      </c>
      <c r="S122" s="21" t="n"/>
      <c r="T122" s="19" t="n"/>
      <c r="U122" s="22">
        <f>IFERROR(C122*(D122+E122),"")</f>
        <v/>
      </c>
      <c r="V122" s="22">
        <f>ROUND(100*(0.2*MIN(1,IFERROR(C122/20,0))+0.15*MIN(1,IFERROR(E122/30,0))+0.2*IF(TRIM(G122)="高",1,IF(TRIM(G122)="中",0.5,0))+0.15*IF(TRIM(H122)="高",1,IF(TRIM(H122)="中",0.5,0))+0.1*MIN(1,IFERROR(F122/20,0))+0.15*IF(TRIM(I122)="高",1,IF(TRIM(I122)="中",0.5,0))+0.15*(1-IF(TRIM(J122)="高",1,IF(TRIM(J122)="中",0.5,0)))),0)</f>
        <v/>
      </c>
      <c r="W122" s="22">
        <f>IF(G122="高",IF(H122&lt;&gt;"低","GAS",IF(I122="高","NotebookLM","Gem")),IF(I122="高","NotebookLM","Gem"))</f>
        <v/>
      </c>
      <c r="X122" s="22">
        <f>IF(W122="Gem",0.4,IF(W122="NotebookLM",0.5,IF(W122="GAS",0.7,IF(W122="Microsoft Copilot",0.4,IF(W122="Microsoft 365 AI",0.4,IF(W122="Power Automate",0.7,IF(W122="Power Apps",0.6,IF(W122="ChatGPT",0.5,IF(W122="Claude",0.5,IF(W122="Gemini",0.5,IF(W122="Dify",0.6,IF(W122="n8n",0.7,IF(W122="Make",0.7,IF(W122="Zapier",0.7,IF(W122="その他",0.5,0.5)))))))))))))))</f>
        <v/>
      </c>
      <c r="Y122" s="22">
        <f>IFERROR(U122*(1-X122),"")</f>
        <v/>
      </c>
      <c r="Z122" s="22">
        <f>IFERROR(U122-Y122,"")</f>
        <v/>
      </c>
      <c r="AA122" s="22">
        <f>IF(AND(P122&gt;0,Q122&gt;=0),P122-Q122,"")</f>
        <v/>
      </c>
      <c r="AB122" s="22">
        <f>IF(P122&gt;0,(P122-Q122)/P122,"")</f>
        <v/>
      </c>
    </row>
    <row r="123" hidden="1" ht="15.75" customHeight="1" s="44">
      <c r="A123" s="18">
        <f>IF('簡易入力モード'!A123&lt;&gt;"",'簡易入力モード'!A123,"")</f>
        <v/>
      </c>
      <c r="B123" s="18" t="n"/>
      <c r="C123" s="19">
        <f>IF('簡易入力モード'!B123&lt;&gt;"",'簡易入力モード'!B123,"")</f>
        <v/>
      </c>
      <c r="D123" s="19">
        <f>IF('簡易入力モード'!C123&lt;&gt;"",'簡易入力モード'!C123,"")</f>
        <v/>
      </c>
      <c r="E123" s="19" t="n"/>
      <c r="F123" s="19" t="n"/>
      <c r="G123" s="19" t="n"/>
      <c r="H123" s="19" t="n"/>
      <c r="I123" s="19" t="n"/>
      <c r="J123" s="19" t="n"/>
      <c r="K123" s="19" t="n"/>
      <c r="L123" s="20" t="n"/>
      <c r="M123" s="20" t="n"/>
      <c r="N123" s="20" t="n"/>
      <c r="O123" s="20" t="n"/>
      <c r="P123" s="20" t="n"/>
      <c r="Q123" s="20" t="n"/>
      <c r="R123" s="18">
        <f>IF('簡易入力モード'!E123&lt;&gt;"",'簡易入力モード'!E123,"")</f>
        <v/>
      </c>
      <c r="S123" s="21" t="n"/>
      <c r="T123" s="19" t="n"/>
      <c r="U123" s="22">
        <f>IFERROR(C123*(D123+E123),"")</f>
        <v/>
      </c>
      <c r="V123" s="22">
        <f>ROUND(100*(0.2*MIN(1,IFERROR(C123/20,0))+0.15*MIN(1,IFERROR(E123/30,0))+0.2*IF(TRIM(G123)="高",1,IF(TRIM(G123)="中",0.5,0))+0.15*IF(TRIM(H123)="高",1,IF(TRIM(H123)="中",0.5,0))+0.1*MIN(1,IFERROR(F123/20,0))+0.15*IF(TRIM(I123)="高",1,IF(TRIM(I123)="中",0.5,0))+0.15*(1-IF(TRIM(J123)="高",1,IF(TRIM(J123)="中",0.5,0)))),0)</f>
        <v/>
      </c>
      <c r="W123" s="22">
        <f>IF(G123="高",IF(H123&lt;&gt;"低","GAS",IF(I123="高","NotebookLM","Gem")),IF(I123="高","NotebookLM","Gem"))</f>
        <v/>
      </c>
      <c r="X123" s="22">
        <f>IF(W123="Gem",0.4,IF(W123="NotebookLM",0.5,IF(W123="GAS",0.7,IF(W123="Microsoft Copilot",0.4,IF(W123="Microsoft 365 AI",0.4,IF(W123="Power Automate",0.7,IF(W123="Power Apps",0.6,IF(W123="ChatGPT",0.5,IF(W123="Claude",0.5,IF(W123="Gemini",0.5,IF(W123="Dify",0.6,IF(W123="n8n",0.7,IF(W123="Make",0.7,IF(W123="Zapier",0.7,IF(W123="その他",0.5,0.5)))))))))))))))</f>
        <v/>
      </c>
      <c r="Y123" s="22">
        <f>IFERROR(U123*(1-X123),"")</f>
        <v/>
      </c>
      <c r="Z123" s="22">
        <f>IFERROR(U123-Y123,"")</f>
        <v/>
      </c>
      <c r="AA123" s="22">
        <f>IF(AND(P123&gt;0,Q123&gt;=0),P123-Q123,"")</f>
        <v/>
      </c>
      <c r="AB123" s="22">
        <f>IF(P123&gt;0,(P123-Q123)/P123,"")</f>
        <v/>
      </c>
    </row>
    <row r="124" hidden="1" ht="15.75" customHeight="1" s="44">
      <c r="A124" s="18">
        <f>IF('簡易入力モード'!A124&lt;&gt;"",'簡易入力モード'!A124,"")</f>
        <v/>
      </c>
      <c r="B124" s="18" t="n"/>
      <c r="C124" s="19">
        <f>IF('簡易入力モード'!B124&lt;&gt;"",'簡易入力モード'!B124,"")</f>
        <v/>
      </c>
      <c r="D124" s="19">
        <f>IF('簡易入力モード'!C124&lt;&gt;"",'簡易入力モード'!C124,"")</f>
        <v/>
      </c>
      <c r="E124" s="19" t="n"/>
      <c r="F124" s="19" t="n"/>
      <c r="G124" s="19" t="n"/>
      <c r="H124" s="19" t="n"/>
      <c r="I124" s="19" t="n"/>
      <c r="J124" s="19" t="n"/>
      <c r="K124" s="19" t="n"/>
      <c r="L124" s="20" t="n"/>
      <c r="M124" s="20" t="n"/>
      <c r="N124" s="20" t="n"/>
      <c r="O124" s="20" t="n"/>
      <c r="P124" s="20" t="n"/>
      <c r="Q124" s="20" t="n"/>
      <c r="R124" s="18">
        <f>IF('簡易入力モード'!E124&lt;&gt;"",'簡易入力モード'!E124,"")</f>
        <v/>
      </c>
      <c r="S124" s="21" t="n"/>
      <c r="T124" s="19" t="n"/>
      <c r="U124" s="22">
        <f>IFERROR(C124*(D124+E124),"")</f>
        <v/>
      </c>
      <c r="V124" s="22">
        <f>ROUND(100*(0.2*MIN(1,IFERROR(C124/20,0))+0.15*MIN(1,IFERROR(E124/30,0))+0.2*IF(TRIM(G124)="高",1,IF(TRIM(G124)="中",0.5,0))+0.15*IF(TRIM(H124)="高",1,IF(TRIM(H124)="中",0.5,0))+0.1*MIN(1,IFERROR(F124/20,0))+0.15*IF(TRIM(I124)="高",1,IF(TRIM(I124)="中",0.5,0))+0.15*(1-IF(TRIM(J124)="高",1,IF(TRIM(J124)="中",0.5,0)))),0)</f>
        <v/>
      </c>
      <c r="W124" s="22">
        <f>IF(G124="高",IF(H124&lt;&gt;"低","GAS",IF(I124="高","NotebookLM","Gem")),IF(I124="高","NotebookLM","Gem"))</f>
        <v/>
      </c>
      <c r="X124" s="22">
        <f>IF(W124="Gem",0.4,IF(W124="NotebookLM",0.5,IF(W124="GAS",0.7,IF(W124="Microsoft Copilot",0.4,IF(W124="Microsoft 365 AI",0.4,IF(W124="Power Automate",0.7,IF(W124="Power Apps",0.6,IF(W124="ChatGPT",0.5,IF(W124="Claude",0.5,IF(W124="Gemini",0.5,IF(W124="Dify",0.6,IF(W124="n8n",0.7,IF(W124="Make",0.7,IF(W124="Zapier",0.7,IF(W124="その他",0.5,0.5)))))))))))))))</f>
        <v/>
      </c>
      <c r="Y124" s="22">
        <f>IFERROR(U124*(1-X124),"")</f>
        <v/>
      </c>
      <c r="Z124" s="22">
        <f>IFERROR(U124-Y124,"")</f>
        <v/>
      </c>
      <c r="AA124" s="22">
        <f>IF(AND(P124&gt;0,Q124&gt;=0),P124-Q124,"")</f>
        <v/>
      </c>
      <c r="AB124" s="22">
        <f>IF(P124&gt;0,(P124-Q124)/P124,"")</f>
        <v/>
      </c>
    </row>
    <row r="125" hidden="1" ht="15.75" customHeight="1" s="44">
      <c r="A125" s="18">
        <f>IF('簡易入力モード'!A125&lt;&gt;"",'簡易入力モード'!A125,"")</f>
        <v/>
      </c>
      <c r="B125" s="18" t="n"/>
      <c r="C125" s="19">
        <f>IF('簡易入力モード'!B125&lt;&gt;"",'簡易入力モード'!B125,"")</f>
        <v/>
      </c>
      <c r="D125" s="19">
        <f>IF('簡易入力モード'!C125&lt;&gt;"",'簡易入力モード'!C125,"")</f>
        <v/>
      </c>
      <c r="E125" s="19" t="n"/>
      <c r="F125" s="19" t="n"/>
      <c r="G125" s="19" t="n"/>
      <c r="H125" s="19" t="n"/>
      <c r="I125" s="19" t="n"/>
      <c r="J125" s="19" t="n"/>
      <c r="K125" s="19" t="n"/>
      <c r="L125" s="20" t="n"/>
      <c r="M125" s="20" t="n"/>
      <c r="N125" s="20" t="n"/>
      <c r="O125" s="20" t="n"/>
      <c r="P125" s="20" t="n"/>
      <c r="Q125" s="20" t="n"/>
      <c r="R125" s="18">
        <f>IF('簡易入力モード'!E125&lt;&gt;"",'簡易入力モード'!E125,"")</f>
        <v/>
      </c>
      <c r="S125" s="21" t="n"/>
      <c r="T125" s="19" t="n"/>
      <c r="U125" s="22">
        <f>IFERROR(C125*(D125+E125),"")</f>
        <v/>
      </c>
      <c r="V125" s="22">
        <f>ROUND(100*(0.2*MIN(1,IFERROR(C125/20,0))+0.15*MIN(1,IFERROR(E125/30,0))+0.2*IF(TRIM(G125)="高",1,IF(TRIM(G125)="中",0.5,0))+0.15*IF(TRIM(H125)="高",1,IF(TRIM(H125)="中",0.5,0))+0.1*MIN(1,IFERROR(F125/20,0))+0.15*IF(TRIM(I125)="高",1,IF(TRIM(I125)="中",0.5,0))+0.15*(1-IF(TRIM(J125)="高",1,IF(TRIM(J125)="中",0.5,0)))),0)</f>
        <v/>
      </c>
      <c r="W125" s="22">
        <f>IF(G125="高",IF(H125&lt;&gt;"低","GAS",IF(I125="高","NotebookLM","Gem")),IF(I125="高","NotebookLM","Gem"))</f>
        <v/>
      </c>
      <c r="X125" s="22">
        <f>IF(W125="Gem",0.4,IF(W125="NotebookLM",0.5,IF(W125="GAS",0.7,IF(W125="Microsoft Copilot",0.4,IF(W125="Microsoft 365 AI",0.4,IF(W125="Power Automate",0.7,IF(W125="Power Apps",0.6,IF(W125="ChatGPT",0.5,IF(W125="Claude",0.5,IF(W125="Gemini",0.5,IF(W125="Dify",0.6,IF(W125="n8n",0.7,IF(W125="Make",0.7,IF(W125="Zapier",0.7,IF(W125="その他",0.5,0.5)))))))))))))))</f>
        <v/>
      </c>
      <c r="Y125" s="22">
        <f>IFERROR(U125*(1-X125),"")</f>
        <v/>
      </c>
      <c r="Z125" s="22">
        <f>IFERROR(U125-Y125,"")</f>
        <v/>
      </c>
      <c r="AA125" s="22">
        <f>IF(AND(P125&gt;0,Q125&gt;=0),P125-Q125,"")</f>
        <v/>
      </c>
      <c r="AB125" s="22">
        <f>IF(P125&gt;0,(P125-Q125)/P125,"")</f>
        <v/>
      </c>
    </row>
    <row r="126" hidden="1" ht="15.75" customHeight="1" s="44">
      <c r="A126" s="18">
        <f>IF('簡易入力モード'!A126&lt;&gt;"",'簡易入力モード'!A126,"")</f>
        <v/>
      </c>
      <c r="B126" s="18" t="n"/>
      <c r="C126" s="19">
        <f>IF('簡易入力モード'!B126&lt;&gt;"",'簡易入力モード'!B126,"")</f>
        <v/>
      </c>
      <c r="D126" s="19">
        <f>IF('簡易入力モード'!C126&lt;&gt;"",'簡易入力モード'!C126,"")</f>
        <v/>
      </c>
      <c r="E126" s="19" t="n"/>
      <c r="F126" s="19" t="n"/>
      <c r="G126" s="19" t="n"/>
      <c r="H126" s="19" t="n"/>
      <c r="I126" s="19" t="n"/>
      <c r="J126" s="19" t="n"/>
      <c r="K126" s="19" t="n"/>
      <c r="L126" s="20" t="n"/>
      <c r="M126" s="20" t="n"/>
      <c r="N126" s="20" t="n"/>
      <c r="O126" s="20" t="n"/>
      <c r="P126" s="20" t="n"/>
      <c r="Q126" s="20" t="n"/>
      <c r="R126" s="18">
        <f>IF('簡易入力モード'!E126&lt;&gt;"",'簡易入力モード'!E126,"")</f>
        <v/>
      </c>
      <c r="S126" s="21" t="n"/>
      <c r="T126" s="19" t="n"/>
      <c r="U126" s="22">
        <f>IFERROR(C126*(D126+E126),"")</f>
        <v/>
      </c>
      <c r="V126" s="22">
        <f>ROUND(100*(0.2*MIN(1,IFERROR(C126/20,0))+0.15*MIN(1,IFERROR(E126/30,0))+0.2*IF(TRIM(G126)="高",1,IF(TRIM(G126)="中",0.5,0))+0.15*IF(TRIM(H126)="高",1,IF(TRIM(H126)="中",0.5,0))+0.1*MIN(1,IFERROR(F126/20,0))+0.15*IF(TRIM(I126)="高",1,IF(TRIM(I126)="中",0.5,0))+0.15*(1-IF(TRIM(J126)="高",1,IF(TRIM(J126)="中",0.5,0)))),0)</f>
        <v/>
      </c>
      <c r="W126" s="22">
        <f>IF(G126="高",IF(H126&lt;&gt;"低","GAS",IF(I126="高","NotebookLM","Gem")),IF(I126="高","NotebookLM","Gem"))</f>
        <v/>
      </c>
      <c r="X126" s="22">
        <f>IF(W126="Gem",0.4,IF(W126="NotebookLM",0.5,IF(W126="GAS",0.7,IF(W126="Microsoft Copilot",0.4,IF(W126="Microsoft 365 AI",0.4,IF(W126="Power Automate",0.7,IF(W126="Power Apps",0.6,IF(W126="ChatGPT",0.5,IF(W126="Claude",0.5,IF(W126="Gemini",0.5,IF(W126="Dify",0.6,IF(W126="n8n",0.7,IF(W126="Make",0.7,IF(W126="Zapier",0.7,IF(W126="その他",0.5,0.5)))))))))))))))</f>
        <v/>
      </c>
      <c r="Y126" s="22">
        <f>IFERROR(U126*(1-X126),"")</f>
        <v/>
      </c>
      <c r="Z126" s="22">
        <f>IFERROR(U126-Y126,"")</f>
        <v/>
      </c>
      <c r="AA126" s="22">
        <f>IF(AND(P126&gt;0,Q126&gt;=0),P126-Q126,"")</f>
        <v/>
      </c>
      <c r="AB126" s="22">
        <f>IF(P126&gt;0,(P126-Q126)/P126,"")</f>
        <v/>
      </c>
    </row>
    <row r="127" hidden="1" ht="15.75" customHeight="1" s="44">
      <c r="A127" s="18">
        <f>IF('簡易入力モード'!A127&lt;&gt;"",'簡易入力モード'!A127,"")</f>
        <v/>
      </c>
      <c r="B127" s="18" t="n"/>
      <c r="C127" s="19">
        <f>IF('簡易入力モード'!B127&lt;&gt;"",'簡易入力モード'!B127,"")</f>
        <v/>
      </c>
      <c r="D127" s="19">
        <f>IF('簡易入力モード'!C127&lt;&gt;"",'簡易入力モード'!C127,"")</f>
        <v/>
      </c>
      <c r="E127" s="19" t="n"/>
      <c r="F127" s="19" t="n"/>
      <c r="G127" s="19" t="n"/>
      <c r="H127" s="19" t="n"/>
      <c r="I127" s="19" t="n"/>
      <c r="J127" s="19" t="n"/>
      <c r="K127" s="19" t="n"/>
      <c r="L127" s="20" t="n"/>
      <c r="M127" s="20" t="n"/>
      <c r="N127" s="20" t="n"/>
      <c r="O127" s="20" t="n"/>
      <c r="P127" s="20" t="n"/>
      <c r="Q127" s="20" t="n"/>
      <c r="R127" s="18">
        <f>IF('簡易入力モード'!E127&lt;&gt;"",'簡易入力モード'!E127,"")</f>
        <v/>
      </c>
      <c r="S127" s="21" t="n"/>
      <c r="T127" s="19" t="n"/>
      <c r="U127" s="22">
        <f>IFERROR(C127*(D127+E127),"")</f>
        <v/>
      </c>
      <c r="V127" s="22">
        <f>ROUND(100*(0.2*MIN(1,IFERROR(C127/20,0))+0.15*MIN(1,IFERROR(E127/30,0))+0.2*IF(TRIM(G127)="高",1,IF(TRIM(G127)="中",0.5,0))+0.15*IF(TRIM(H127)="高",1,IF(TRIM(H127)="中",0.5,0))+0.1*MIN(1,IFERROR(F127/20,0))+0.15*IF(TRIM(I127)="高",1,IF(TRIM(I127)="中",0.5,0))+0.15*(1-IF(TRIM(J127)="高",1,IF(TRIM(J127)="中",0.5,0)))),0)</f>
        <v/>
      </c>
      <c r="W127" s="22">
        <f>IF(G127="高",IF(H127&lt;&gt;"低","GAS",IF(I127="高","NotebookLM","Gem")),IF(I127="高","NotebookLM","Gem"))</f>
        <v/>
      </c>
      <c r="X127" s="22">
        <f>IF(W127="Gem",0.4,IF(W127="NotebookLM",0.5,IF(W127="GAS",0.7,IF(W127="Microsoft Copilot",0.4,IF(W127="Microsoft 365 AI",0.4,IF(W127="Power Automate",0.7,IF(W127="Power Apps",0.6,IF(W127="ChatGPT",0.5,IF(W127="Claude",0.5,IF(W127="Gemini",0.5,IF(W127="Dify",0.6,IF(W127="n8n",0.7,IF(W127="Make",0.7,IF(W127="Zapier",0.7,IF(W127="その他",0.5,0.5)))))))))))))))</f>
        <v/>
      </c>
      <c r="Y127" s="22">
        <f>IFERROR(U127*(1-X127),"")</f>
        <v/>
      </c>
      <c r="Z127" s="22">
        <f>IFERROR(U127-Y127,"")</f>
        <v/>
      </c>
      <c r="AA127" s="22">
        <f>IF(AND(P127&gt;0,Q127&gt;=0),P127-Q127,"")</f>
        <v/>
      </c>
      <c r="AB127" s="22">
        <f>IF(P127&gt;0,(P127-Q127)/P127,"")</f>
        <v/>
      </c>
    </row>
    <row r="128" hidden="1" ht="15.75" customHeight="1" s="44">
      <c r="A128" s="18">
        <f>IF('簡易入力モード'!A128&lt;&gt;"",'簡易入力モード'!A128,"")</f>
        <v/>
      </c>
      <c r="B128" s="18" t="n"/>
      <c r="C128" s="19">
        <f>IF('簡易入力モード'!B128&lt;&gt;"",'簡易入力モード'!B128,"")</f>
        <v/>
      </c>
      <c r="D128" s="19">
        <f>IF('簡易入力モード'!C128&lt;&gt;"",'簡易入力モード'!C128,"")</f>
        <v/>
      </c>
      <c r="E128" s="19" t="n"/>
      <c r="F128" s="19" t="n"/>
      <c r="G128" s="19" t="n"/>
      <c r="H128" s="19" t="n"/>
      <c r="I128" s="19" t="n"/>
      <c r="J128" s="19" t="n"/>
      <c r="K128" s="19" t="n"/>
      <c r="L128" s="20" t="n"/>
      <c r="M128" s="20" t="n"/>
      <c r="N128" s="20" t="n"/>
      <c r="O128" s="20" t="n"/>
      <c r="P128" s="20" t="n"/>
      <c r="Q128" s="20" t="n"/>
      <c r="R128" s="18">
        <f>IF('簡易入力モード'!E128&lt;&gt;"",'簡易入力モード'!E128,"")</f>
        <v/>
      </c>
      <c r="S128" s="21" t="n"/>
      <c r="T128" s="19" t="n"/>
      <c r="U128" s="22">
        <f>IFERROR(C128*(D128+E128),"")</f>
        <v/>
      </c>
      <c r="V128" s="22">
        <f>ROUND(100*(0.2*MIN(1,IFERROR(C128/20,0))+0.15*MIN(1,IFERROR(E128/30,0))+0.2*IF(TRIM(G128)="高",1,IF(TRIM(G128)="中",0.5,0))+0.15*IF(TRIM(H128)="高",1,IF(TRIM(H128)="中",0.5,0))+0.1*MIN(1,IFERROR(F128/20,0))+0.15*IF(TRIM(I128)="高",1,IF(TRIM(I128)="中",0.5,0))+0.15*(1-IF(TRIM(J128)="高",1,IF(TRIM(J128)="中",0.5,0)))),0)</f>
        <v/>
      </c>
      <c r="W128" s="22">
        <f>IF(G128="高",IF(H128&lt;&gt;"低","GAS",IF(I128="高","NotebookLM","Gem")),IF(I128="高","NotebookLM","Gem"))</f>
        <v/>
      </c>
      <c r="X128" s="22">
        <f>IF(W128="Gem",0.4,IF(W128="NotebookLM",0.5,IF(W128="GAS",0.7,IF(W128="Microsoft Copilot",0.4,IF(W128="Microsoft 365 AI",0.4,IF(W128="Power Automate",0.7,IF(W128="Power Apps",0.6,IF(W128="ChatGPT",0.5,IF(W128="Claude",0.5,IF(W128="Gemini",0.5,IF(W128="Dify",0.6,IF(W128="n8n",0.7,IF(W128="Make",0.7,IF(W128="Zapier",0.7,IF(W128="その他",0.5,0.5)))))))))))))))</f>
        <v/>
      </c>
      <c r="Y128" s="22">
        <f>IFERROR(U128*(1-X128),"")</f>
        <v/>
      </c>
      <c r="Z128" s="22">
        <f>IFERROR(U128-Y128,"")</f>
        <v/>
      </c>
      <c r="AA128" s="22">
        <f>IF(AND(P128&gt;0,Q128&gt;=0),P128-Q128,"")</f>
        <v/>
      </c>
      <c r="AB128" s="22">
        <f>IF(P128&gt;0,(P128-Q128)/P128,"")</f>
        <v/>
      </c>
    </row>
    <row r="129" hidden="1" ht="15.75" customHeight="1" s="44">
      <c r="A129" s="18">
        <f>IF('簡易入力モード'!A129&lt;&gt;"",'簡易入力モード'!A129,"")</f>
        <v/>
      </c>
      <c r="B129" s="18" t="n"/>
      <c r="C129" s="19">
        <f>IF('簡易入力モード'!B129&lt;&gt;"",'簡易入力モード'!B129,"")</f>
        <v/>
      </c>
      <c r="D129" s="19">
        <f>IF('簡易入力モード'!C129&lt;&gt;"",'簡易入力モード'!C129,"")</f>
        <v/>
      </c>
      <c r="E129" s="19" t="n"/>
      <c r="F129" s="19" t="n"/>
      <c r="G129" s="19" t="n"/>
      <c r="H129" s="19" t="n"/>
      <c r="I129" s="19" t="n"/>
      <c r="J129" s="19" t="n"/>
      <c r="K129" s="19" t="n"/>
      <c r="L129" s="20" t="n"/>
      <c r="M129" s="20" t="n"/>
      <c r="N129" s="20" t="n"/>
      <c r="O129" s="20" t="n"/>
      <c r="P129" s="20" t="n"/>
      <c r="Q129" s="20" t="n"/>
      <c r="R129" s="18">
        <f>IF('簡易入力モード'!E129&lt;&gt;"",'簡易入力モード'!E129,"")</f>
        <v/>
      </c>
      <c r="S129" s="21" t="n"/>
      <c r="T129" s="19" t="n"/>
      <c r="U129" s="22">
        <f>IFERROR(C129*(D129+E129),"")</f>
        <v/>
      </c>
      <c r="V129" s="22">
        <f>ROUND(100*(0.2*MIN(1,IFERROR(C129/20,0))+0.15*MIN(1,IFERROR(E129/30,0))+0.2*IF(TRIM(G129)="高",1,IF(TRIM(G129)="中",0.5,0))+0.15*IF(TRIM(H129)="高",1,IF(TRIM(H129)="中",0.5,0))+0.1*MIN(1,IFERROR(F129/20,0))+0.15*IF(TRIM(I129)="高",1,IF(TRIM(I129)="中",0.5,0))+0.15*(1-IF(TRIM(J129)="高",1,IF(TRIM(J129)="中",0.5,0)))),0)</f>
        <v/>
      </c>
      <c r="W129" s="22">
        <f>IF(G129="高",IF(H129&lt;&gt;"低","GAS",IF(I129="高","NotebookLM","Gem")),IF(I129="高","NotebookLM","Gem"))</f>
        <v/>
      </c>
      <c r="X129" s="22">
        <f>IF(W129="Gem",0.4,IF(W129="NotebookLM",0.5,IF(W129="GAS",0.7,IF(W129="Microsoft Copilot",0.4,IF(W129="Microsoft 365 AI",0.4,IF(W129="Power Automate",0.7,IF(W129="Power Apps",0.6,IF(W129="ChatGPT",0.5,IF(W129="Claude",0.5,IF(W129="Gemini",0.5,IF(W129="Dify",0.6,IF(W129="n8n",0.7,IF(W129="Make",0.7,IF(W129="Zapier",0.7,IF(W129="その他",0.5,0.5)))))))))))))))</f>
        <v/>
      </c>
      <c r="Y129" s="22">
        <f>IFERROR(U129*(1-X129),"")</f>
        <v/>
      </c>
      <c r="Z129" s="22">
        <f>IFERROR(U129-Y129,"")</f>
        <v/>
      </c>
      <c r="AA129" s="22">
        <f>IF(AND(P129&gt;0,Q129&gt;=0),P129-Q129,"")</f>
        <v/>
      </c>
      <c r="AB129" s="22">
        <f>IF(P129&gt;0,(P129-Q129)/P129,"")</f>
        <v/>
      </c>
    </row>
    <row r="130" hidden="1" ht="15.75" customHeight="1" s="44">
      <c r="A130" s="18">
        <f>IF('簡易入力モード'!A130&lt;&gt;"",'簡易入力モード'!A130,"")</f>
        <v/>
      </c>
      <c r="B130" s="18" t="n"/>
      <c r="C130" s="19">
        <f>IF('簡易入力モード'!B130&lt;&gt;"",'簡易入力モード'!B130,"")</f>
        <v/>
      </c>
      <c r="D130" s="19">
        <f>IF('簡易入力モード'!C130&lt;&gt;"",'簡易入力モード'!C130,"")</f>
        <v/>
      </c>
      <c r="E130" s="19" t="n"/>
      <c r="F130" s="19" t="n"/>
      <c r="G130" s="19" t="n"/>
      <c r="H130" s="19" t="n"/>
      <c r="I130" s="19" t="n"/>
      <c r="J130" s="19" t="n"/>
      <c r="K130" s="19" t="n"/>
      <c r="L130" s="20" t="n"/>
      <c r="M130" s="20" t="n"/>
      <c r="N130" s="20" t="n"/>
      <c r="O130" s="20" t="n"/>
      <c r="P130" s="20" t="n"/>
      <c r="Q130" s="20" t="n"/>
      <c r="R130" s="18">
        <f>IF('簡易入力モード'!E130&lt;&gt;"",'簡易入力モード'!E130,"")</f>
        <v/>
      </c>
      <c r="S130" s="21" t="n"/>
      <c r="T130" s="19" t="n"/>
      <c r="U130" s="22">
        <f>IFERROR(C130*(D130+E130),"")</f>
        <v/>
      </c>
      <c r="V130" s="22">
        <f>ROUND(100*(0.2*MIN(1,IFERROR(C130/20,0))+0.15*MIN(1,IFERROR(E130/30,0))+0.2*IF(TRIM(G130)="高",1,IF(TRIM(G130)="中",0.5,0))+0.15*IF(TRIM(H130)="高",1,IF(TRIM(H130)="中",0.5,0))+0.1*MIN(1,IFERROR(F130/20,0))+0.15*IF(TRIM(I130)="高",1,IF(TRIM(I130)="中",0.5,0))+0.15*(1-IF(TRIM(J130)="高",1,IF(TRIM(J130)="中",0.5,0)))),0)</f>
        <v/>
      </c>
      <c r="W130" s="22">
        <f>IF(G130="高",IF(H130&lt;&gt;"低","GAS",IF(I130="高","NotebookLM","Gem")),IF(I130="高","NotebookLM","Gem"))</f>
        <v/>
      </c>
      <c r="X130" s="22">
        <f>IF(W130="Gem",0.4,IF(W130="NotebookLM",0.5,IF(W130="GAS",0.7,IF(W130="Microsoft Copilot",0.4,IF(W130="Microsoft 365 AI",0.4,IF(W130="Power Automate",0.7,IF(W130="Power Apps",0.6,IF(W130="ChatGPT",0.5,IF(W130="Claude",0.5,IF(W130="Gemini",0.5,IF(W130="Dify",0.6,IF(W130="n8n",0.7,IF(W130="Make",0.7,IF(W130="Zapier",0.7,IF(W130="その他",0.5,0.5)))))))))))))))</f>
        <v/>
      </c>
      <c r="Y130" s="22">
        <f>IFERROR(U130*(1-X130),"")</f>
        <v/>
      </c>
      <c r="Z130" s="22">
        <f>IFERROR(U130-Y130,"")</f>
        <v/>
      </c>
      <c r="AA130" s="22">
        <f>IF(AND(P130&gt;0,Q130&gt;=0),P130-Q130,"")</f>
        <v/>
      </c>
      <c r="AB130" s="22">
        <f>IF(P130&gt;0,(P130-Q130)/P130,"")</f>
        <v/>
      </c>
    </row>
    <row r="131" hidden="1" ht="15.75" customHeight="1" s="44">
      <c r="A131" s="18">
        <f>IF('簡易入力モード'!A131&lt;&gt;"",'簡易入力モード'!A131,"")</f>
        <v/>
      </c>
      <c r="B131" s="18" t="n"/>
      <c r="C131" s="19">
        <f>IF('簡易入力モード'!B131&lt;&gt;"",'簡易入力モード'!B131,"")</f>
        <v/>
      </c>
      <c r="D131" s="19">
        <f>IF('簡易入力モード'!C131&lt;&gt;"",'簡易入力モード'!C131,"")</f>
        <v/>
      </c>
      <c r="E131" s="19" t="n"/>
      <c r="F131" s="19" t="n"/>
      <c r="G131" s="19" t="n"/>
      <c r="H131" s="19" t="n"/>
      <c r="I131" s="19" t="n"/>
      <c r="J131" s="19" t="n"/>
      <c r="K131" s="19" t="n"/>
      <c r="L131" s="20" t="n"/>
      <c r="M131" s="20" t="n"/>
      <c r="N131" s="20" t="n"/>
      <c r="O131" s="20" t="n"/>
      <c r="P131" s="20" t="n"/>
      <c r="Q131" s="20" t="n"/>
      <c r="R131" s="18">
        <f>IF('簡易入力モード'!E131&lt;&gt;"",'簡易入力モード'!E131,"")</f>
        <v/>
      </c>
      <c r="S131" s="21" t="n"/>
      <c r="T131" s="19" t="n"/>
      <c r="U131" s="22">
        <f>IFERROR(C131*(D131+E131),"")</f>
        <v/>
      </c>
      <c r="V131" s="22">
        <f>ROUND(100*(0.2*MIN(1,IFERROR(C131/20,0))+0.15*MIN(1,IFERROR(E131/30,0))+0.2*IF(TRIM(G131)="高",1,IF(TRIM(G131)="中",0.5,0))+0.15*IF(TRIM(H131)="高",1,IF(TRIM(H131)="中",0.5,0))+0.1*MIN(1,IFERROR(F131/20,0))+0.15*IF(TRIM(I131)="高",1,IF(TRIM(I131)="中",0.5,0))+0.15*(1-IF(TRIM(J131)="高",1,IF(TRIM(J131)="中",0.5,0)))),0)</f>
        <v/>
      </c>
      <c r="W131" s="22">
        <f>IF(G131="高",IF(H131&lt;&gt;"低","GAS",IF(I131="高","NotebookLM","Gem")),IF(I131="高","NotebookLM","Gem"))</f>
        <v/>
      </c>
      <c r="X131" s="22">
        <f>IF(W131="Gem",0.4,IF(W131="NotebookLM",0.5,IF(W131="GAS",0.7,IF(W131="Microsoft Copilot",0.4,IF(W131="Microsoft 365 AI",0.4,IF(W131="Power Automate",0.7,IF(W131="Power Apps",0.6,IF(W131="ChatGPT",0.5,IF(W131="Claude",0.5,IF(W131="Gemini",0.5,IF(W131="Dify",0.6,IF(W131="n8n",0.7,IF(W131="Make",0.7,IF(W131="Zapier",0.7,IF(W131="その他",0.5,0.5)))))))))))))))</f>
        <v/>
      </c>
      <c r="Y131" s="22">
        <f>IFERROR(U131*(1-X131),"")</f>
        <v/>
      </c>
      <c r="Z131" s="22">
        <f>IFERROR(U131-Y131,"")</f>
        <v/>
      </c>
      <c r="AA131" s="22">
        <f>IF(AND(P131&gt;0,Q131&gt;=0),P131-Q131,"")</f>
        <v/>
      </c>
      <c r="AB131" s="22">
        <f>IF(P131&gt;0,(P131-Q131)/P131,"")</f>
        <v/>
      </c>
    </row>
    <row r="132" hidden="1" ht="15.75" customHeight="1" s="44">
      <c r="A132" s="18">
        <f>IF('簡易入力モード'!A132&lt;&gt;"",'簡易入力モード'!A132,"")</f>
        <v/>
      </c>
      <c r="B132" s="18" t="n"/>
      <c r="C132" s="19">
        <f>IF('簡易入力モード'!B132&lt;&gt;"",'簡易入力モード'!B132,"")</f>
        <v/>
      </c>
      <c r="D132" s="19">
        <f>IF('簡易入力モード'!C132&lt;&gt;"",'簡易入力モード'!C132,"")</f>
        <v/>
      </c>
      <c r="E132" s="19" t="n"/>
      <c r="F132" s="19" t="n"/>
      <c r="G132" s="19" t="n"/>
      <c r="H132" s="19" t="n"/>
      <c r="I132" s="19" t="n"/>
      <c r="J132" s="19" t="n"/>
      <c r="K132" s="19" t="n"/>
      <c r="L132" s="20" t="n"/>
      <c r="M132" s="20" t="n"/>
      <c r="N132" s="20" t="n"/>
      <c r="O132" s="20" t="n"/>
      <c r="P132" s="20" t="n"/>
      <c r="Q132" s="20" t="n"/>
      <c r="R132" s="18">
        <f>IF('簡易入力モード'!E132&lt;&gt;"",'簡易入力モード'!E132,"")</f>
        <v/>
      </c>
      <c r="S132" s="21" t="n"/>
      <c r="T132" s="19" t="n"/>
      <c r="U132" s="22">
        <f>IFERROR(C132*(D132+E132),"")</f>
        <v/>
      </c>
      <c r="V132" s="22">
        <f>ROUND(100*(0.2*MIN(1,IFERROR(C132/20,0))+0.15*MIN(1,IFERROR(E132/30,0))+0.2*IF(TRIM(G132)="高",1,IF(TRIM(G132)="中",0.5,0))+0.15*IF(TRIM(H132)="高",1,IF(TRIM(H132)="中",0.5,0))+0.1*MIN(1,IFERROR(F132/20,0))+0.15*IF(TRIM(I132)="高",1,IF(TRIM(I132)="中",0.5,0))+0.15*(1-IF(TRIM(J132)="高",1,IF(TRIM(J132)="中",0.5,0)))),0)</f>
        <v/>
      </c>
      <c r="W132" s="22">
        <f>IF(G132="高",IF(H132&lt;&gt;"低","GAS",IF(I132="高","NotebookLM","Gem")),IF(I132="高","NotebookLM","Gem"))</f>
        <v/>
      </c>
      <c r="X132" s="22">
        <f>IF(W132="Gem",0.4,IF(W132="NotebookLM",0.5,IF(W132="GAS",0.7,IF(W132="Microsoft Copilot",0.4,IF(W132="Microsoft 365 AI",0.4,IF(W132="Power Automate",0.7,IF(W132="Power Apps",0.6,IF(W132="ChatGPT",0.5,IF(W132="Claude",0.5,IF(W132="Gemini",0.5,IF(W132="Dify",0.6,IF(W132="n8n",0.7,IF(W132="Make",0.7,IF(W132="Zapier",0.7,IF(W132="その他",0.5,0.5)))))))))))))))</f>
        <v/>
      </c>
      <c r="Y132" s="22">
        <f>IFERROR(U132*(1-X132),"")</f>
        <v/>
      </c>
      <c r="Z132" s="22">
        <f>IFERROR(U132-Y132,"")</f>
        <v/>
      </c>
      <c r="AA132" s="22">
        <f>IF(AND(P132&gt;0,Q132&gt;=0),P132-Q132,"")</f>
        <v/>
      </c>
      <c r="AB132" s="22">
        <f>IF(P132&gt;0,(P132-Q132)/P132,"")</f>
        <v/>
      </c>
    </row>
    <row r="133" hidden="1" ht="15.75" customHeight="1" s="44">
      <c r="A133" s="18">
        <f>IF('簡易入力モード'!A133&lt;&gt;"",'簡易入力モード'!A133,"")</f>
        <v/>
      </c>
      <c r="B133" s="18" t="n"/>
      <c r="C133" s="19">
        <f>IF('簡易入力モード'!B133&lt;&gt;"",'簡易入力モード'!B133,"")</f>
        <v/>
      </c>
      <c r="D133" s="19">
        <f>IF('簡易入力モード'!C133&lt;&gt;"",'簡易入力モード'!C133,"")</f>
        <v/>
      </c>
      <c r="E133" s="19" t="n"/>
      <c r="F133" s="19" t="n"/>
      <c r="G133" s="19" t="n"/>
      <c r="H133" s="19" t="n"/>
      <c r="I133" s="19" t="n"/>
      <c r="J133" s="19" t="n"/>
      <c r="K133" s="19" t="n"/>
      <c r="L133" s="20" t="n"/>
      <c r="M133" s="20" t="n"/>
      <c r="N133" s="20" t="n"/>
      <c r="O133" s="20" t="n"/>
      <c r="P133" s="20" t="n"/>
      <c r="Q133" s="20" t="n"/>
      <c r="R133" s="18">
        <f>IF('簡易入力モード'!E133&lt;&gt;"",'簡易入力モード'!E133,"")</f>
        <v/>
      </c>
      <c r="S133" s="21" t="n"/>
      <c r="T133" s="19" t="n"/>
      <c r="U133" s="22">
        <f>IFERROR(C133*(D133+E133),"")</f>
        <v/>
      </c>
      <c r="V133" s="22">
        <f>ROUND(100*(0.2*MIN(1,IFERROR(C133/20,0))+0.15*MIN(1,IFERROR(E133/30,0))+0.2*IF(TRIM(G133)="高",1,IF(TRIM(G133)="中",0.5,0))+0.15*IF(TRIM(H133)="高",1,IF(TRIM(H133)="中",0.5,0))+0.1*MIN(1,IFERROR(F133/20,0))+0.15*IF(TRIM(I133)="高",1,IF(TRIM(I133)="中",0.5,0))+0.15*(1-IF(TRIM(J133)="高",1,IF(TRIM(J133)="中",0.5,0)))),0)</f>
        <v/>
      </c>
      <c r="W133" s="22">
        <f>IF(G133="高",IF(H133&lt;&gt;"低","GAS",IF(I133="高","NotebookLM","Gem")),IF(I133="高","NotebookLM","Gem"))</f>
        <v/>
      </c>
      <c r="X133" s="22">
        <f>IF(W133="Gem",0.4,IF(W133="NotebookLM",0.5,IF(W133="GAS",0.7,IF(W133="Microsoft Copilot",0.4,IF(W133="Microsoft 365 AI",0.4,IF(W133="Power Automate",0.7,IF(W133="Power Apps",0.6,IF(W133="ChatGPT",0.5,IF(W133="Claude",0.5,IF(W133="Gemini",0.5,IF(W133="Dify",0.6,IF(W133="n8n",0.7,IF(W133="Make",0.7,IF(W133="Zapier",0.7,IF(W133="その他",0.5,0.5)))))))))))))))</f>
        <v/>
      </c>
      <c r="Y133" s="22">
        <f>IFERROR(U133*(1-X133),"")</f>
        <v/>
      </c>
      <c r="Z133" s="22">
        <f>IFERROR(U133-Y133,"")</f>
        <v/>
      </c>
      <c r="AA133" s="22">
        <f>IF(AND(P133&gt;0,Q133&gt;=0),P133-Q133,"")</f>
        <v/>
      </c>
      <c r="AB133" s="22">
        <f>IF(P133&gt;0,(P133-Q133)/P133,"")</f>
        <v/>
      </c>
    </row>
    <row r="134" hidden="1" ht="15.75" customHeight="1" s="44">
      <c r="A134" s="18">
        <f>IF('簡易入力モード'!A134&lt;&gt;"",'簡易入力モード'!A134,"")</f>
        <v/>
      </c>
      <c r="B134" s="18" t="n"/>
      <c r="C134" s="19">
        <f>IF('簡易入力モード'!B134&lt;&gt;"",'簡易入力モード'!B134,"")</f>
        <v/>
      </c>
      <c r="D134" s="19">
        <f>IF('簡易入力モード'!C134&lt;&gt;"",'簡易入力モード'!C134,"")</f>
        <v/>
      </c>
      <c r="E134" s="19" t="n"/>
      <c r="F134" s="19" t="n"/>
      <c r="G134" s="19" t="n"/>
      <c r="H134" s="19" t="n"/>
      <c r="I134" s="19" t="n"/>
      <c r="J134" s="19" t="n"/>
      <c r="K134" s="19" t="n"/>
      <c r="L134" s="20" t="n"/>
      <c r="M134" s="20" t="n"/>
      <c r="N134" s="20" t="n"/>
      <c r="O134" s="20" t="n"/>
      <c r="P134" s="20" t="n"/>
      <c r="Q134" s="20" t="n"/>
      <c r="R134" s="18">
        <f>IF('簡易入力モード'!E134&lt;&gt;"",'簡易入力モード'!E134,"")</f>
        <v/>
      </c>
      <c r="S134" s="21" t="n"/>
      <c r="T134" s="19" t="n"/>
      <c r="U134" s="22">
        <f>IFERROR(C134*(D134+E134),"")</f>
        <v/>
      </c>
      <c r="V134" s="22">
        <f>ROUND(100*(0.2*MIN(1,IFERROR(C134/20,0))+0.15*MIN(1,IFERROR(E134/30,0))+0.2*IF(TRIM(G134)="高",1,IF(TRIM(G134)="中",0.5,0))+0.15*IF(TRIM(H134)="高",1,IF(TRIM(H134)="中",0.5,0))+0.1*MIN(1,IFERROR(F134/20,0))+0.15*IF(TRIM(I134)="高",1,IF(TRIM(I134)="中",0.5,0))+0.15*(1-IF(TRIM(J134)="高",1,IF(TRIM(J134)="中",0.5,0)))),0)</f>
        <v/>
      </c>
      <c r="W134" s="22">
        <f>IF(G134="高",IF(H134&lt;&gt;"低","GAS",IF(I134="高","NotebookLM","Gem")),IF(I134="高","NotebookLM","Gem"))</f>
        <v/>
      </c>
      <c r="X134" s="22">
        <f>IF(W134="Gem",0.4,IF(W134="NotebookLM",0.5,IF(W134="GAS",0.7,IF(W134="Microsoft Copilot",0.4,IF(W134="Microsoft 365 AI",0.4,IF(W134="Power Automate",0.7,IF(W134="Power Apps",0.6,IF(W134="ChatGPT",0.5,IF(W134="Claude",0.5,IF(W134="Gemini",0.5,IF(W134="Dify",0.6,IF(W134="n8n",0.7,IF(W134="Make",0.7,IF(W134="Zapier",0.7,IF(W134="その他",0.5,0.5)))))))))))))))</f>
        <v/>
      </c>
      <c r="Y134" s="22">
        <f>IFERROR(U134*(1-X134),"")</f>
        <v/>
      </c>
      <c r="Z134" s="22">
        <f>IFERROR(U134-Y134,"")</f>
        <v/>
      </c>
      <c r="AA134" s="22">
        <f>IF(AND(P134&gt;0,Q134&gt;=0),P134-Q134,"")</f>
        <v/>
      </c>
      <c r="AB134" s="22">
        <f>IF(P134&gt;0,(P134-Q134)/P134,"")</f>
        <v/>
      </c>
    </row>
    <row r="135" hidden="1" ht="15.75" customHeight="1" s="44">
      <c r="A135" s="18">
        <f>IF('簡易入力モード'!A135&lt;&gt;"",'簡易入力モード'!A135,"")</f>
        <v/>
      </c>
      <c r="B135" s="18" t="n"/>
      <c r="C135" s="19">
        <f>IF('簡易入力モード'!B135&lt;&gt;"",'簡易入力モード'!B135,"")</f>
        <v/>
      </c>
      <c r="D135" s="19">
        <f>IF('簡易入力モード'!C135&lt;&gt;"",'簡易入力モード'!C135,"")</f>
        <v/>
      </c>
      <c r="E135" s="19" t="n"/>
      <c r="F135" s="19" t="n"/>
      <c r="G135" s="19" t="n"/>
      <c r="H135" s="19" t="n"/>
      <c r="I135" s="19" t="n"/>
      <c r="J135" s="19" t="n"/>
      <c r="K135" s="19" t="n"/>
      <c r="L135" s="20" t="n"/>
      <c r="M135" s="20" t="n"/>
      <c r="N135" s="20" t="n"/>
      <c r="O135" s="20" t="n"/>
      <c r="P135" s="20" t="n"/>
      <c r="Q135" s="20" t="n"/>
      <c r="R135" s="18">
        <f>IF('簡易入力モード'!E135&lt;&gt;"",'簡易入力モード'!E135,"")</f>
        <v/>
      </c>
      <c r="S135" s="21" t="n"/>
      <c r="T135" s="19" t="n"/>
      <c r="U135" s="22">
        <f>IFERROR(C135*(D135+E135),"")</f>
        <v/>
      </c>
      <c r="V135" s="22">
        <f>ROUND(100*(0.2*MIN(1,IFERROR(C135/20,0))+0.15*MIN(1,IFERROR(E135/30,0))+0.2*IF(TRIM(G135)="高",1,IF(TRIM(G135)="中",0.5,0))+0.15*IF(TRIM(H135)="高",1,IF(TRIM(H135)="中",0.5,0))+0.1*MIN(1,IFERROR(F135/20,0))+0.15*IF(TRIM(I135)="高",1,IF(TRIM(I135)="中",0.5,0))+0.15*(1-IF(TRIM(J135)="高",1,IF(TRIM(J135)="中",0.5,0)))),0)</f>
        <v/>
      </c>
      <c r="W135" s="22">
        <f>IF(G135="高",IF(H135&lt;&gt;"低","GAS",IF(I135="高","NotebookLM","Gem")),IF(I135="高","NotebookLM","Gem"))</f>
        <v/>
      </c>
      <c r="X135" s="22">
        <f>IF(W135="Gem",0.4,IF(W135="NotebookLM",0.5,IF(W135="GAS",0.7,IF(W135="Microsoft Copilot",0.4,IF(W135="Microsoft 365 AI",0.4,IF(W135="Power Automate",0.7,IF(W135="Power Apps",0.6,IF(W135="ChatGPT",0.5,IF(W135="Claude",0.5,IF(W135="Gemini",0.5,IF(W135="Dify",0.6,IF(W135="n8n",0.7,IF(W135="Make",0.7,IF(W135="Zapier",0.7,IF(W135="その他",0.5,0.5)))))))))))))))</f>
        <v/>
      </c>
      <c r="Y135" s="22">
        <f>IFERROR(U135*(1-X135),"")</f>
        <v/>
      </c>
      <c r="Z135" s="22">
        <f>IFERROR(U135-Y135,"")</f>
        <v/>
      </c>
      <c r="AA135" s="22">
        <f>IF(AND(P135&gt;0,Q135&gt;=0),P135-Q135,"")</f>
        <v/>
      </c>
      <c r="AB135" s="22">
        <f>IF(P135&gt;0,(P135-Q135)/P135,"")</f>
        <v/>
      </c>
    </row>
    <row r="136" hidden="1" ht="15.75" customHeight="1" s="44">
      <c r="A136" s="18">
        <f>IF('簡易入力モード'!A136&lt;&gt;"",'簡易入力モード'!A136,"")</f>
        <v/>
      </c>
      <c r="B136" s="18" t="n"/>
      <c r="C136" s="19">
        <f>IF('簡易入力モード'!B136&lt;&gt;"",'簡易入力モード'!B136,"")</f>
        <v/>
      </c>
      <c r="D136" s="19">
        <f>IF('簡易入力モード'!C136&lt;&gt;"",'簡易入力モード'!C136,"")</f>
        <v/>
      </c>
      <c r="E136" s="19" t="n"/>
      <c r="F136" s="19" t="n"/>
      <c r="G136" s="19" t="n"/>
      <c r="H136" s="19" t="n"/>
      <c r="I136" s="19" t="n"/>
      <c r="J136" s="19" t="n"/>
      <c r="K136" s="19" t="n"/>
      <c r="L136" s="20" t="n"/>
      <c r="M136" s="20" t="n"/>
      <c r="N136" s="20" t="n"/>
      <c r="O136" s="20" t="n"/>
      <c r="P136" s="20" t="n"/>
      <c r="Q136" s="20" t="n"/>
      <c r="R136" s="18">
        <f>IF('簡易入力モード'!E136&lt;&gt;"",'簡易入力モード'!E136,"")</f>
        <v/>
      </c>
      <c r="S136" s="21" t="n"/>
      <c r="T136" s="19" t="n"/>
      <c r="U136" s="22">
        <f>IFERROR(C136*(D136+E136),"")</f>
        <v/>
      </c>
      <c r="V136" s="22">
        <f>ROUND(100*(0.2*MIN(1,IFERROR(C136/20,0))+0.15*MIN(1,IFERROR(E136/30,0))+0.2*IF(TRIM(G136)="高",1,IF(TRIM(G136)="中",0.5,0))+0.15*IF(TRIM(H136)="高",1,IF(TRIM(H136)="中",0.5,0))+0.1*MIN(1,IFERROR(F136/20,0))+0.15*IF(TRIM(I136)="高",1,IF(TRIM(I136)="中",0.5,0))+0.15*(1-IF(TRIM(J136)="高",1,IF(TRIM(J136)="中",0.5,0)))),0)</f>
        <v/>
      </c>
      <c r="W136" s="22">
        <f>IF(G136="高",IF(H136&lt;&gt;"低","GAS",IF(I136="高","NotebookLM","Gem")),IF(I136="高","NotebookLM","Gem"))</f>
        <v/>
      </c>
      <c r="X136" s="22">
        <f>IF(W136="Gem",0.4,IF(W136="NotebookLM",0.5,IF(W136="GAS",0.7,IF(W136="Microsoft Copilot",0.4,IF(W136="Microsoft 365 AI",0.4,IF(W136="Power Automate",0.7,IF(W136="Power Apps",0.6,IF(W136="ChatGPT",0.5,IF(W136="Claude",0.5,IF(W136="Gemini",0.5,IF(W136="Dify",0.6,IF(W136="n8n",0.7,IF(W136="Make",0.7,IF(W136="Zapier",0.7,IF(W136="その他",0.5,0.5)))))))))))))))</f>
        <v/>
      </c>
      <c r="Y136" s="22">
        <f>IFERROR(U136*(1-X136),"")</f>
        <v/>
      </c>
      <c r="Z136" s="22">
        <f>IFERROR(U136-Y136,"")</f>
        <v/>
      </c>
      <c r="AA136" s="22">
        <f>IF(AND(P136&gt;0,Q136&gt;=0),P136-Q136,"")</f>
        <v/>
      </c>
      <c r="AB136" s="22">
        <f>IF(P136&gt;0,(P136-Q136)/P136,"")</f>
        <v/>
      </c>
    </row>
    <row r="137" hidden="1" ht="15.75" customHeight="1" s="44">
      <c r="A137" s="18">
        <f>IF('簡易入力モード'!A137&lt;&gt;"",'簡易入力モード'!A137,"")</f>
        <v/>
      </c>
      <c r="B137" s="18" t="n"/>
      <c r="C137" s="19">
        <f>IF('簡易入力モード'!B137&lt;&gt;"",'簡易入力モード'!B137,"")</f>
        <v/>
      </c>
      <c r="D137" s="19">
        <f>IF('簡易入力モード'!C137&lt;&gt;"",'簡易入力モード'!C137,"")</f>
        <v/>
      </c>
      <c r="E137" s="19" t="n"/>
      <c r="F137" s="19" t="n"/>
      <c r="G137" s="19" t="n"/>
      <c r="H137" s="19" t="n"/>
      <c r="I137" s="19" t="n"/>
      <c r="J137" s="19" t="n"/>
      <c r="K137" s="19" t="n"/>
      <c r="L137" s="20" t="n"/>
      <c r="M137" s="20" t="n"/>
      <c r="N137" s="20" t="n"/>
      <c r="O137" s="20" t="n"/>
      <c r="P137" s="20" t="n"/>
      <c r="Q137" s="20" t="n"/>
      <c r="R137" s="18">
        <f>IF('簡易入力モード'!E137&lt;&gt;"",'簡易入力モード'!E137,"")</f>
        <v/>
      </c>
      <c r="S137" s="21" t="n"/>
      <c r="T137" s="19" t="n"/>
      <c r="U137" s="22">
        <f>IFERROR(C137*(D137+E137),"")</f>
        <v/>
      </c>
      <c r="V137" s="22">
        <f>ROUND(100*(0.2*MIN(1,IFERROR(C137/20,0))+0.15*MIN(1,IFERROR(E137/30,0))+0.2*IF(TRIM(G137)="高",1,IF(TRIM(G137)="中",0.5,0))+0.15*IF(TRIM(H137)="高",1,IF(TRIM(H137)="中",0.5,0))+0.1*MIN(1,IFERROR(F137/20,0))+0.15*IF(TRIM(I137)="高",1,IF(TRIM(I137)="中",0.5,0))+0.15*(1-IF(TRIM(J137)="高",1,IF(TRIM(J137)="中",0.5,0)))),0)</f>
        <v/>
      </c>
      <c r="W137" s="22">
        <f>IF(G137="高",IF(H137&lt;&gt;"低","GAS",IF(I137="高","NotebookLM","Gem")),IF(I137="高","NotebookLM","Gem"))</f>
        <v/>
      </c>
      <c r="X137" s="22">
        <f>IF(W137="Gem",0.4,IF(W137="NotebookLM",0.5,IF(W137="GAS",0.7,IF(W137="Microsoft Copilot",0.4,IF(W137="Microsoft 365 AI",0.4,IF(W137="Power Automate",0.7,IF(W137="Power Apps",0.6,IF(W137="ChatGPT",0.5,IF(W137="Claude",0.5,IF(W137="Gemini",0.5,IF(W137="Dify",0.6,IF(W137="n8n",0.7,IF(W137="Make",0.7,IF(W137="Zapier",0.7,IF(W137="その他",0.5,0.5)))))))))))))))</f>
        <v/>
      </c>
      <c r="Y137" s="22">
        <f>IFERROR(U137*(1-X137),"")</f>
        <v/>
      </c>
      <c r="Z137" s="22">
        <f>IFERROR(U137-Y137,"")</f>
        <v/>
      </c>
      <c r="AA137" s="22">
        <f>IF(AND(P137&gt;0,Q137&gt;=0),P137-Q137,"")</f>
        <v/>
      </c>
      <c r="AB137" s="22">
        <f>IF(P137&gt;0,(P137-Q137)/P137,"")</f>
        <v/>
      </c>
    </row>
    <row r="138" hidden="1" ht="15.75" customHeight="1" s="44">
      <c r="A138" s="18">
        <f>IF('簡易入力モード'!A138&lt;&gt;"",'簡易入力モード'!A138,"")</f>
        <v/>
      </c>
      <c r="B138" s="18" t="n"/>
      <c r="C138" s="19">
        <f>IF('簡易入力モード'!B138&lt;&gt;"",'簡易入力モード'!B138,"")</f>
        <v/>
      </c>
      <c r="D138" s="19">
        <f>IF('簡易入力モード'!C138&lt;&gt;"",'簡易入力モード'!C138,"")</f>
        <v/>
      </c>
      <c r="E138" s="19" t="n"/>
      <c r="F138" s="19" t="n"/>
      <c r="G138" s="19" t="n"/>
      <c r="H138" s="19" t="n"/>
      <c r="I138" s="19" t="n"/>
      <c r="J138" s="19" t="n"/>
      <c r="K138" s="19" t="n"/>
      <c r="L138" s="20" t="n"/>
      <c r="M138" s="20" t="n"/>
      <c r="N138" s="20" t="n"/>
      <c r="O138" s="20" t="n"/>
      <c r="P138" s="20" t="n"/>
      <c r="Q138" s="20" t="n"/>
      <c r="R138" s="18">
        <f>IF('簡易入力モード'!E138&lt;&gt;"",'簡易入力モード'!E138,"")</f>
        <v/>
      </c>
      <c r="S138" s="21" t="n"/>
      <c r="T138" s="19" t="n"/>
      <c r="U138" s="22">
        <f>IFERROR(C138*(D138+E138),"")</f>
        <v/>
      </c>
      <c r="V138" s="22">
        <f>ROUND(100*(0.2*MIN(1,IFERROR(C138/20,0))+0.15*MIN(1,IFERROR(E138/30,0))+0.2*IF(TRIM(G138)="高",1,IF(TRIM(G138)="中",0.5,0))+0.15*IF(TRIM(H138)="高",1,IF(TRIM(H138)="中",0.5,0))+0.1*MIN(1,IFERROR(F138/20,0))+0.15*IF(TRIM(I138)="高",1,IF(TRIM(I138)="中",0.5,0))+0.15*(1-IF(TRIM(J138)="高",1,IF(TRIM(J138)="中",0.5,0)))),0)</f>
        <v/>
      </c>
      <c r="W138" s="22">
        <f>IF(G138="高",IF(H138&lt;&gt;"低","GAS",IF(I138="高","NotebookLM","Gem")),IF(I138="高","NotebookLM","Gem"))</f>
        <v/>
      </c>
      <c r="X138" s="22">
        <f>IF(W138="Gem",0.4,IF(W138="NotebookLM",0.5,IF(W138="GAS",0.7,IF(W138="Microsoft Copilot",0.4,IF(W138="Microsoft 365 AI",0.4,IF(W138="Power Automate",0.7,IF(W138="Power Apps",0.6,IF(W138="ChatGPT",0.5,IF(W138="Claude",0.5,IF(W138="Gemini",0.5,IF(W138="Dify",0.6,IF(W138="n8n",0.7,IF(W138="Make",0.7,IF(W138="Zapier",0.7,IF(W138="その他",0.5,0.5)))))))))))))))</f>
        <v/>
      </c>
      <c r="Y138" s="22">
        <f>IFERROR(U138*(1-X138),"")</f>
        <v/>
      </c>
      <c r="Z138" s="22">
        <f>IFERROR(U138-Y138,"")</f>
        <v/>
      </c>
      <c r="AA138" s="22">
        <f>IF(AND(P138&gt;0,Q138&gt;=0),P138-Q138,"")</f>
        <v/>
      </c>
      <c r="AB138" s="22">
        <f>IF(P138&gt;0,(P138-Q138)/P138,"")</f>
        <v/>
      </c>
    </row>
    <row r="139" hidden="1" ht="15.75" customHeight="1" s="44">
      <c r="A139" s="18">
        <f>IF('簡易入力モード'!A139&lt;&gt;"",'簡易入力モード'!A139,"")</f>
        <v/>
      </c>
      <c r="B139" s="18" t="n"/>
      <c r="C139" s="19">
        <f>IF('簡易入力モード'!B139&lt;&gt;"",'簡易入力モード'!B139,"")</f>
        <v/>
      </c>
      <c r="D139" s="19">
        <f>IF('簡易入力モード'!C139&lt;&gt;"",'簡易入力モード'!C139,"")</f>
        <v/>
      </c>
      <c r="E139" s="19" t="n"/>
      <c r="F139" s="19" t="n"/>
      <c r="G139" s="19" t="n"/>
      <c r="H139" s="19" t="n"/>
      <c r="I139" s="19" t="n"/>
      <c r="J139" s="19" t="n"/>
      <c r="K139" s="19" t="n"/>
      <c r="L139" s="20" t="n"/>
      <c r="M139" s="20" t="n"/>
      <c r="N139" s="20" t="n"/>
      <c r="O139" s="20" t="n"/>
      <c r="P139" s="20" t="n"/>
      <c r="Q139" s="20" t="n"/>
      <c r="R139" s="18">
        <f>IF('簡易入力モード'!E139&lt;&gt;"",'簡易入力モード'!E139,"")</f>
        <v/>
      </c>
      <c r="S139" s="21" t="n"/>
      <c r="T139" s="19" t="n"/>
      <c r="U139" s="22">
        <f>IFERROR(C139*(D139+E139),"")</f>
        <v/>
      </c>
      <c r="V139" s="22">
        <f>ROUND(100*(0.2*MIN(1,IFERROR(C139/20,0))+0.15*MIN(1,IFERROR(E139/30,0))+0.2*IF(TRIM(G139)="高",1,IF(TRIM(G139)="中",0.5,0))+0.15*IF(TRIM(H139)="高",1,IF(TRIM(H139)="中",0.5,0))+0.1*MIN(1,IFERROR(F139/20,0))+0.15*IF(TRIM(I139)="高",1,IF(TRIM(I139)="中",0.5,0))+0.15*(1-IF(TRIM(J139)="高",1,IF(TRIM(J139)="中",0.5,0)))),0)</f>
        <v/>
      </c>
      <c r="W139" s="22">
        <f>IF(G139="高",IF(H139&lt;&gt;"低","GAS",IF(I139="高","NotebookLM","Gem")),IF(I139="高","NotebookLM","Gem"))</f>
        <v/>
      </c>
      <c r="X139" s="22">
        <f>IF(W139="Gem",0.4,IF(W139="NotebookLM",0.5,IF(W139="GAS",0.7,IF(W139="Microsoft Copilot",0.4,IF(W139="Microsoft 365 AI",0.4,IF(W139="Power Automate",0.7,IF(W139="Power Apps",0.6,IF(W139="ChatGPT",0.5,IF(W139="Claude",0.5,IF(W139="Gemini",0.5,IF(W139="Dify",0.6,IF(W139="n8n",0.7,IF(W139="Make",0.7,IF(W139="Zapier",0.7,IF(W139="その他",0.5,0.5)))))))))))))))</f>
        <v/>
      </c>
      <c r="Y139" s="22">
        <f>IFERROR(U139*(1-X139),"")</f>
        <v/>
      </c>
      <c r="Z139" s="22">
        <f>IFERROR(U139-Y139,"")</f>
        <v/>
      </c>
      <c r="AA139" s="22">
        <f>IF(AND(P139&gt;0,Q139&gt;=0),P139-Q139,"")</f>
        <v/>
      </c>
      <c r="AB139" s="22">
        <f>IF(P139&gt;0,(P139-Q139)/P139,"")</f>
        <v/>
      </c>
    </row>
    <row r="140" hidden="1" ht="15.75" customHeight="1" s="44">
      <c r="A140" s="18">
        <f>IF('簡易入力モード'!A140&lt;&gt;"",'簡易入力モード'!A140,"")</f>
        <v/>
      </c>
      <c r="B140" s="18" t="n"/>
      <c r="C140" s="19">
        <f>IF('簡易入力モード'!B140&lt;&gt;"",'簡易入力モード'!B140,"")</f>
        <v/>
      </c>
      <c r="D140" s="19">
        <f>IF('簡易入力モード'!C140&lt;&gt;"",'簡易入力モード'!C140,"")</f>
        <v/>
      </c>
      <c r="E140" s="19" t="n"/>
      <c r="F140" s="19" t="n"/>
      <c r="G140" s="19" t="n"/>
      <c r="H140" s="19" t="n"/>
      <c r="I140" s="19" t="n"/>
      <c r="J140" s="19" t="n"/>
      <c r="K140" s="19" t="n"/>
      <c r="L140" s="20" t="n"/>
      <c r="M140" s="20" t="n"/>
      <c r="N140" s="20" t="n"/>
      <c r="O140" s="20" t="n"/>
      <c r="P140" s="20" t="n"/>
      <c r="Q140" s="20" t="n"/>
      <c r="R140" s="18">
        <f>IF('簡易入力モード'!E140&lt;&gt;"",'簡易入力モード'!E140,"")</f>
        <v/>
      </c>
      <c r="S140" s="21" t="n"/>
      <c r="T140" s="19" t="n"/>
      <c r="U140" s="22">
        <f>IFERROR(C140*(D140+E140),"")</f>
        <v/>
      </c>
      <c r="V140" s="22">
        <f>ROUND(100*(0.2*MIN(1,IFERROR(C140/20,0))+0.15*MIN(1,IFERROR(E140/30,0))+0.2*IF(TRIM(G140)="高",1,IF(TRIM(G140)="中",0.5,0))+0.15*IF(TRIM(H140)="高",1,IF(TRIM(H140)="中",0.5,0))+0.1*MIN(1,IFERROR(F140/20,0))+0.15*IF(TRIM(I140)="高",1,IF(TRIM(I140)="中",0.5,0))+0.15*(1-IF(TRIM(J140)="高",1,IF(TRIM(J140)="中",0.5,0)))),0)</f>
        <v/>
      </c>
      <c r="W140" s="22">
        <f>IF(G140="高",IF(H140&lt;&gt;"低","GAS",IF(I140="高","NotebookLM","Gem")),IF(I140="高","NotebookLM","Gem"))</f>
        <v/>
      </c>
      <c r="X140" s="22">
        <f>IF(W140="Gem",0.4,IF(W140="NotebookLM",0.5,IF(W140="GAS",0.7,IF(W140="Microsoft Copilot",0.4,IF(W140="Microsoft 365 AI",0.4,IF(W140="Power Automate",0.7,IF(W140="Power Apps",0.6,IF(W140="ChatGPT",0.5,IF(W140="Claude",0.5,IF(W140="Gemini",0.5,IF(W140="Dify",0.6,IF(W140="n8n",0.7,IF(W140="Make",0.7,IF(W140="Zapier",0.7,IF(W140="その他",0.5,0.5)))))))))))))))</f>
        <v/>
      </c>
      <c r="Y140" s="22">
        <f>IFERROR(U140*(1-X140),"")</f>
        <v/>
      </c>
      <c r="Z140" s="22">
        <f>IFERROR(U140-Y140,"")</f>
        <v/>
      </c>
      <c r="AA140" s="22">
        <f>IF(AND(P140&gt;0,Q140&gt;=0),P140-Q140,"")</f>
        <v/>
      </c>
      <c r="AB140" s="22">
        <f>IF(P140&gt;0,(P140-Q140)/P140,"")</f>
        <v/>
      </c>
    </row>
    <row r="141" hidden="1" ht="15.75" customHeight="1" s="44">
      <c r="A141" s="18">
        <f>IF('簡易入力モード'!A141&lt;&gt;"",'簡易入力モード'!A141,"")</f>
        <v/>
      </c>
      <c r="B141" s="18" t="n"/>
      <c r="C141" s="19">
        <f>IF('簡易入力モード'!B141&lt;&gt;"",'簡易入力モード'!B141,"")</f>
        <v/>
      </c>
      <c r="D141" s="19">
        <f>IF('簡易入力モード'!C141&lt;&gt;"",'簡易入力モード'!C141,"")</f>
        <v/>
      </c>
      <c r="E141" s="19" t="n"/>
      <c r="F141" s="19" t="n"/>
      <c r="G141" s="19" t="n"/>
      <c r="H141" s="19" t="n"/>
      <c r="I141" s="19" t="n"/>
      <c r="J141" s="19" t="n"/>
      <c r="K141" s="19" t="n"/>
      <c r="L141" s="20" t="n"/>
      <c r="M141" s="20" t="n"/>
      <c r="N141" s="20" t="n"/>
      <c r="O141" s="20" t="n"/>
      <c r="P141" s="20" t="n"/>
      <c r="Q141" s="20" t="n"/>
      <c r="R141" s="18">
        <f>IF('簡易入力モード'!E141&lt;&gt;"",'簡易入力モード'!E141,"")</f>
        <v/>
      </c>
      <c r="S141" s="21" t="n"/>
      <c r="T141" s="19" t="n"/>
      <c r="U141" s="22">
        <f>IFERROR(C141*(D141+E141),"")</f>
        <v/>
      </c>
      <c r="V141" s="22">
        <f>ROUND(100*(0.2*MIN(1,IFERROR(C141/20,0))+0.15*MIN(1,IFERROR(E141/30,0))+0.2*IF(TRIM(G141)="高",1,IF(TRIM(G141)="中",0.5,0))+0.15*IF(TRIM(H141)="高",1,IF(TRIM(H141)="中",0.5,0))+0.1*MIN(1,IFERROR(F141/20,0))+0.15*IF(TRIM(I141)="高",1,IF(TRIM(I141)="中",0.5,0))+0.15*(1-IF(TRIM(J141)="高",1,IF(TRIM(J141)="中",0.5,0)))),0)</f>
        <v/>
      </c>
      <c r="W141" s="22">
        <f>IF(G141="高",IF(H141&lt;&gt;"低","GAS",IF(I141="高","NotebookLM","Gem")),IF(I141="高","NotebookLM","Gem"))</f>
        <v/>
      </c>
      <c r="X141" s="22">
        <f>IF(W141="Gem",0.4,IF(W141="NotebookLM",0.5,IF(W141="GAS",0.7,IF(W141="Microsoft Copilot",0.4,IF(W141="Microsoft 365 AI",0.4,IF(W141="Power Automate",0.7,IF(W141="Power Apps",0.6,IF(W141="ChatGPT",0.5,IF(W141="Claude",0.5,IF(W141="Gemini",0.5,IF(W141="Dify",0.6,IF(W141="n8n",0.7,IF(W141="Make",0.7,IF(W141="Zapier",0.7,IF(W141="その他",0.5,0.5)))))))))))))))</f>
        <v/>
      </c>
      <c r="Y141" s="22">
        <f>IFERROR(U141*(1-X141),"")</f>
        <v/>
      </c>
      <c r="Z141" s="22">
        <f>IFERROR(U141-Y141,"")</f>
        <v/>
      </c>
      <c r="AA141" s="22">
        <f>IF(AND(P141&gt;0,Q141&gt;=0),P141-Q141,"")</f>
        <v/>
      </c>
      <c r="AB141" s="22">
        <f>IF(P141&gt;0,(P141-Q141)/P141,"")</f>
        <v/>
      </c>
    </row>
    <row r="142" hidden="1" ht="15.75" customHeight="1" s="44">
      <c r="A142" s="18">
        <f>IF('簡易入力モード'!A142&lt;&gt;"",'簡易入力モード'!A142,"")</f>
        <v/>
      </c>
      <c r="B142" s="18" t="n"/>
      <c r="C142" s="19">
        <f>IF('簡易入力モード'!B142&lt;&gt;"",'簡易入力モード'!B142,"")</f>
        <v/>
      </c>
      <c r="D142" s="19">
        <f>IF('簡易入力モード'!C142&lt;&gt;"",'簡易入力モード'!C142,"")</f>
        <v/>
      </c>
      <c r="E142" s="19" t="n"/>
      <c r="F142" s="19" t="n"/>
      <c r="G142" s="19" t="n"/>
      <c r="H142" s="19" t="n"/>
      <c r="I142" s="19" t="n"/>
      <c r="J142" s="19" t="n"/>
      <c r="K142" s="19" t="n"/>
      <c r="L142" s="20" t="n"/>
      <c r="M142" s="20" t="n"/>
      <c r="N142" s="20" t="n"/>
      <c r="O142" s="20" t="n"/>
      <c r="P142" s="20" t="n"/>
      <c r="Q142" s="20" t="n"/>
      <c r="R142" s="18">
        <f>IF('簡易入力モード'!E142&lt;&gt;"",'簡易入力モード'!E142,"")</f>
        <v/>
      </c>
      <c r="S142" s="21" t="n"/>
      <c r="T142" s="19" t="n"/>
      <c r="U142" s="22">
        <f>IFERROR(C142*(D142+E142),"")</f>
        <v/>
      </c>
      <c r="V142" s="22">
        <f>ROUND(100*(0.2*MIN(1,IFERROR(C142/20,0))+0.15*MIN(1,IFERROR(E142/30,0))+0.2*IF(TRIM(G142)="高",1,IF(TRIM(G142)="中",0.5,0))+0.15*IF(TRIM(H142)="高",1,IF(TRIM(H142)="中",0.5,0))+0.1*MIN(1,IFERROR(F142/20,0))+0.15*IF(TRIM(I142)="高",1,IF(TRIM(I142)="中",0.5,0))+0.15*(1-IF(TRIM(J142)="高",1,IF(TRIM(J142)="中",0.5,0)))),0)</f>
        <v/>
      </c>
      <c r="W142" s="22">
        <f>IF(G142="高",IF(H142&lt;&gt;"低","GAS",IF(I142="高","NotebookLM","Gem")),IF(I142="高","NotebookLM","Gem"))</f>
        <v/>
      </c>
      <c r="X142" s="22">
        <f>IF(W142="Gem",0.4,IF(W142="NotebookLM",0.5,IF(W142="GAS",0.7,IF(W142="Microsoft Copilot",0.4,IF(W142="Microsoft 365 AI",0.4,IF(W142="Power Automate",0.7,IF(W142="Power Apps",0.6,IF(W142="ChatGPT",0.5,IF(W142="Claude",0.5,IF(W142="Gemini",0.5,IF(W142="Dify",0.6,IF(W142="n8n",0.7,IF(W142="Make",0.7,IF(W142="Zapier",0.7,IF(W142="その他",0.5,0.5)))))))))))))))</f>
        <v/>
      </c>
      <c r="Y142" s="22">
        <f>IFERROR(U142*(1-X142),"")</f>
        <v/>
      </c>
      <c r="Z142" s="22">
        <f>IFERROR(U142-Y142,"")</f>
        <v/>
      </c>
      <c r="AA142" s="22">
        <f>IF(AND(P142&gt;0,Q142&gt;=0),P142-Q142,"")</f>
        <v/>
      </c>
      <c r="AB142" s="22">
        <f>IF(P142&gt;0,(P142-Q142)/P142,"")</f>
        <v/>
      </c>
    </row>
    <row r="143" hidden="1" ht="15.75" customHeight="1" s="44">
      <c r="A143" s="18">
        <f>IF('簡易入力モード'!A143&lt;&gt;"",'簡易入力モード'!A143,"")</f>
        <v/>
      </c>
      <c r="B143" s="18" t="n"/>
      <c r="C143" s="19">
        <f>IF('簡易入力モード'!B143&lt;&gt;"",'簡易入力モード'!B143,"")</f>
        <v/>
      </c>
      <c r="D143" s="19">
        <f>IF('簡易入力モード'!C143&lt;&gt;"",'簡易入力モード'!C143,"")</f>
        <v/>
      </c>
      <c r="E143" s="19" t="n"/>
      <c r="F143" s="19" t="n"/>
      <c r="G143" s="19" t="n"/>
      <c r="H143" s="19" t="n"/>
      <c r="I143" s="19" t="n"/>
      <c r="J143" s="19" t="n"/>
      <c r="K143" s="19" t="n"/>
      <c r="L143" s="20" t="n"/>
      <c r="M143" s="20" t="n"/>
      <c r="N143" s="20" t="n"/>
      <c r="O143" s="20" t="n"/>
      <c r="P143" s="20" t="n"/>
      <c r="Q143" s="20" t="n"/>
      <c r="R143" s="18">
        <f>IF('簡易入力モード'!E143&lt;&gt;"",'簡易入力モード'!E143,"")</f>
        <v/>
      </c>
      <c r="S143" s="21" t="n"/>
      <c r="T143" s="19" t="n"/>
      <c r="U143" s="22">
        <f>IFERROR(C143*(D143+E143),"")</f>
        <v/>
      </c>
      <c r="V143" s="22">
        <f>ROUND(100*(0.2*MIN(1,IFERROR(C143/20,0))+0.15*MIN(1,IFERROR(E143/30,0))+0.2*IF(TRIM(G143)="高",1,IF(TRIM(G143)="中",0.5,0))+0.15*IF(TRIM(H143)="高",1,IF(TRIM(H143)="中",0.5,0))+0.1*MIN(1,IFERROR(F143/20,0))+0.15*IF(TRIM(I143)="高",1,IF(TRIM(I143)="中",0.5,0))+0.15*(1-IF(TRIM(J143)="高",1,IF(TRIM(J143)="中",0.5,0)))),0)</f>
        <v/>
      </c>
      <c r="W143" s="22">
        <f>IF(G143="高",IF(H143&lt;&gt;"低","GAS",IF(I143="高","NotebookLM","Gem")),IF(I143="高","NotebookLM","Gem"))</f>
        <v/>
      </c>
      <c r="X143" s="22">
        <f>IF(W143="Gem",0.4,IF(W143="NotebookLM",0.5,IF(W143="GAS",0.7,IF(W143="Microsoft Copilot",0.4,IF(W143="Microsoft 365 AI",0.4,IF(W143="Power Automate",0.7,IF(W143="Power Apps",0.6,IF(W143="ChatGPT",0.5,IF(W143="Claude",0.5,IF(W143="Gemini",0.5,IF(W143="Dify",0.6,IF(W143="n8n",0.7,IF(W143="Make",0.7,IF(W143="Zapier",0.7,IF(W143="その他",0.5,0.5)))))))))))))))</f>
        <v/>
      </c>
      <c r="Y143" s="22">
        <f>IFERROR(U143*(1-X143),"")</f>
        <v/>
      </c>
      <c r="Z143" s="22">
        <f>IFERROR(U143-Y143,"")</f>
        <v/>
      </c>
      <c r="AA143" s="22">
        <f>IF(AND(P143&gt;0,Q143&gt;=0),P143-Q143,"")</f>
        <v/>
      </c>
      <c r="AB143" s="22">
        <f>IF(P143&gt;0,(P143-Q143)/P143,"")</f>
        <v/>
      </c>
    </row>
    <row r="144" hidden="1" ht="15.75" customHeight="1" s="44">
      <c r="A144" s="18">
        <f>IF('簡易入力モード'!A144&lt;&gt;"",'簡易入力モード'!A144,"")</f>
        <v/>
      </c>
      <c r="B144" s="18" t="n"/>
      <c r="C144" s="19">
        <f>IF('簡易入力モード'!B144&lt;&gt;"",'簡易入力モード'!B144,"")</f>
        <v/>
      </c>
      <c r="D144" s="19">
        <f>IF('簡易入力モード'!C144&lt;&gt;"",'簡易入力モード'!C144,"")</f>
        <v/>
      </c>
      <c r="E144" s="19" t="n"/>
      <c r="F144" s="19" t="n"/>
      <c r="G144" s="19" t="n"/>
      <c r="H144" s="19" t="n"/>
      <c r="I144" s="19" t="n"/>
      <c r="J144" s="19" t="n"/>
      <c r="K144" s="19" t="n"/>
      <c r="L144" s="20" t="n"/>
      <c r="M144" s="20" t="n"/>
      <c r="N144" s="20" t="n"/>
      <c r="O144" s="20" t="n"/>
      <c r="P144" s="20" t="n"/>
      <c r="Q144" s="20" t="n"/>
      <c r="R144" s="18">
        <f>IF('簡易入力モード'!E144&lt;&gt;"",'簡易入力モード'!E144,"")</f>
        <v/>
      </c>
      <c r="S144" s="21" t="n"/>
      <c r="T144" s="19" t="n"/>
      <c r="U144" s="22">
        <f>IFERROR(C144*(D144+E144),"")</f>
        <v/>
      </c>
      <c r="V144" s="22">
        <f>ROUND(100*(0.2*MIN(1,IFERROR(C144/20,0))+0.15*MIN(1,IFERROR(E144/30,0))+0.2*IF(TRIM(G144)="高",1,IF(TRIM(G144)="中",0.5,0))+0.15*IF(TRIM(H144)="高",1,IF(TRIM(H144)="中",0.5,0))+0.1*MIN(1,IFERROR(F144/20,0))+0.15*IF(TRIM(I144)="高",1,IF(TRIM(I144)="中",0.5,0))+0.15*(1-IF(TRIM(J144)="高",1,IF(TRIM(J144)="中",0.5,0)))),0)</f>
        <v/>
      </c>
      <c r="W144" s="22">
        <f>IF(G144="高",IF(H144&lt;&gt;"低","GAS",IF(I144="高","NotebookLM","Gem")),IF(I144="高","NotebookLM","Gem"))</f>
        <v/>
      </c>
      <c r="X144" s="22">
        <f>IF(W144="Gem",0.4,IF(W144="NotebookLM",0.5,IF(W144="GAS",0.7,IF(W144="Microsoft Copilot",0.4,IF(W144="Microsoft 365 AI",0.4,IF(W144="Power Automate",0.7,IF(W144="Power Apps",0.6,IF(W144="ChatGPT",0.5,IF(W144="Claude",0.5,IF(W144="Gemini",0.5,IF(W144="Dify",0.6,IF(W144="n8n",0.7,IF(W144="Make",0.7,IF(W144="Zapier",0.7,IF(W144="その他",0.5,0.5)))))))))))))))</f>
        <v/>
      </c>
      <c r="Y144" s="22">
        <f>IFERROR(U144*(1-X144),"")</f>
        <v/>
      </c>
      <c r="Z144" s="22">
        <f>IFERROR(U144-Y144,"")</f>
        <v/>
      </c>
      <c r="AA144" s="22">
        <f>IF(AND(P144&gt;0,Q144&gt;=0),P144-Q144,"")</f>
        <v/>
      </c>
      <c r="AB144" s="22">
        <f>IF(P144&gt;0,(P144-Q144)/P144,"")</f>
        <v/>
      </c>
    </row>
    <row r="145" hidden="1" ht="15.75" customHeight="1" s="44">
      <c r="A145" s="18">
        <f>IF('簡易入力モード'!A145&lt;&gt;"",'簡易入力モード'!A145,"")</f>
        <v/>
      </c>
      <c r="B145" s="18" t="n"/>
      <c r="C145" s="19">
        <f>IF('簡易入力モード'!B145&lt;&gt;"",'簡易入力モード'!B145,"")</f>
        <v/>
      </c>
      <c r="D145" s="19">
        <f>IF('簡易入力モード'!C145&lt;&gt;"",'簡易入力モード'!C145,"")</f>
        <v/>
      </c>
      <c r="E145" s="19" t="n"/>
      <c r="F145" s="19" t="n"/>
      <c r="G145" s="19" t="n"/>
      <c r="H145" s="19" t="n"/>
      <c r="I145" s="19" t="n"/>
      <c r="J145" s="19" t="n"/>
      <c r="K145" s="19" t="n"/>
      <c r="L145" s="20" t="n"/>
      <c r="M145" s="20" t="n"/>
      <c r="N145" s="20" t="n"/>
      <c r="O145" s="20" t="n"/>
      <c r="P145" s="20" t="n"/>
      <c r="Q145" s="20" t="n"/>
      <c r="R145" s="18">
        <f>IF('簡易入力モード'!E145&lt;&gt;"",'簡易入力モード'!E145,"")</f>
        <v/>
      </c>
      <c r="S145" s="21" t="n"/>
      <c r="T145" s="19" t="n"/>
      <c r="U145" s="22">
        <f>IFERROR(C145*(D145+E145),"")</f>
        <v/>
      </c>
      <c r="V145" s="22">
        <f>ROUND(100*(0.2*MIN(1,IFERROR(C145/20,0))+0.15*MIN(1,IFERROR(E145/30,0))+0.2*IF(TRIM(G145)="高",1,IF(TRIM(G145)="中",0.5,0))+0.15*IF(TRIM(H145)="高",1,IF(TRIM(H145)="中",0.5,0))+0.1*MIN(1,IFERROR(F145/20,0))+0.15*IF(TRIM(I145)="高",1,IF(TRIM(I145)="中",0.5,0))+0.15*(1-IF(TRIM(J145)="高",1,IF(TRIM(J145)="中",0.5,0)))),0)</f>
        <v/>
      </c>
      <c r="W145" s="22">
        <f>IF(G145="高",IF(H145&lt;&gt;"低","GAS",IF(I145="高","NotebookLM","Gem")),IF(I145="高","NotebookLM","Gem"))</f>
        <v/>
      </c>
      <c r="X145" s="22">
        <f>IF(W145="Gem",0.4,IF(W145="NotebookLM",0.5,IF(W145="GAS",0.7,IF(W145="Microsoft Copilot",0.4,IF(W145="Microsoft 365 AI",0.4,IF(W145="Power Automate",0.7,IF(W145="Power Apps",0.6,IF(W145="ChatGPT",0.5,IF(W145="Claude",0.5,IF(W145="Gemini",0.5,IF(W145="Dify",0.6,IF(W145="n8n",0.7,IF(W145="Make",0.7,IF(W145="Zapier",0.7,IF(W145="その他",0.5,0.5)))))))))))))))</f>
        <v/>
      </c>
      <c r="Y145" s="22">
        <f>IFERROR(U145*(1-X145),"")</f>
        <v/>
      </c>
      <c r="Z145" s="22">
        <f>IFERROR(U145-Y145,"")</f>
        <v/>
      </c>
      <c r="AA145" s="22">
        <f>IF(AND(P145&gt;0,Q145&gt;=0),P145-Q145,"")</f>
        <v/>
      </c>
      <c r="AB145" s="22">
        <f>IF(P145&gt;0,(P145-Q145)/P145,"")</f>
        <v/>
      </c>
    </row>
    <row r="146" hidden="1" ht="15.75" customHeight="1" s="44">
      <c r="A146" s="18">
        <f>IF('簡易入力モード'!A146&lt;&gt;"",'簡易入力モード'!A146,"")</f>
        <v/>
      </c>
      <c r="B146" s="18" t="n"/>
      <c r="C146" s="19">
        <f>IF('簡易入力モード'!B146&lt;&gt;"",'簡易入力モード'!B146,"")</f>
        <v/>
      </c>
      <c r="D146" s="19">
        <f>IF('簡易入力モード'!C146&lt;&gt;"",'簡易入力モード'!C146,"")</f>
        <v/>
      </c>
      <c r="E146" s="19" t="n"/>
      <c r="F146" s="19" t="n"/>
      <c r="G146" s="19" t="n"/>
      <c r="H146" s="19" t="n"/>
      <c r="I146" s="19" t="n"/>
      <c r="J146" s="19" t="n"/>
      <c r="K146" s="19" t="n"/>
      <c r="L146" s="20" t="n"/>
      <c r="M146" s="20" t="n"/>
      <c r="N146" s="20" t="n"/>
      <c r="O146" s="20" t="n"/>
      <c r="P146" s="20" t="n"/>
      <c r="Q146" s="20" t="n"/>
      <c r="R146" s="18">
        <f>IF('簡易入力モード'!E146&lt;&gt;"",'簡易入力モード'!E146,"")</f>
        <v/>
      </c>
      <c r="S146" s="21" t="n"/>
      <c r="T146" s="19" t="n"/>
      <c r="U146" s="22">
        <f>IFERROR(C146*(D146+E146),"")</f>
        <v/>
      </c>
      <c r="V146" s="22">
        <f>ROUND(100*(0.2*MIN(1,IFERROR(C146/20,0))+0.15*MIN(1,IFERROR(E146/30,0))+0.2*IF(TRIM(G146)="高",1,IF(TRIM(G146)="中",0.5,0))+0.15*IF(TRIM(H146)="高",1,IF(TRIM(H146)="中",0.5,0))+0.1*MIN(1,IFERROR(F146/20,0))+0.15*IF(TRIM(I146)="高",1,IF(TRIM(I146)="中",0.5,0))+0.15*(1-IF(TRIM(J146)="高",1,IF(TRIM(J146)="中",0.5,0)))),0)</f>
        <v/>
      </c>
      <c r="W146" s="22">
        <f>IF(G146="高",IF(H146&lt;&gt;"低","GAS",IF(I146="高","NotebookLM","Gem")),IF(I146="高","NotebookLM","Gem"))</f>
        <v/>
      </c>
      <c r="X146" s="22">
        <f>IF(W146="Gem",0.4,IF(W146="NotebookLM",0.5,IF(W146="GAS",0.7,IF(W146="Microsoft Copilot",0.4,IF(W146="Microsoft 365 AI",0.4,IF(W146="Power Automate",0.7,IF(W146="Power Apps",0.6,IF(W146="ChatGPT",0.5,IF(W146="Claude",0.5,IF(W146="Gemini",0.5,IF(W146="Dify",0.6,IF(W146="n8n",0.7,IF(W146="Make",0.7,IF(W146="Zapier",0.7,IF(W146="その他",0.5,0.5)))))))))))))))</f>
        <v/>
      </c>
      <c r="Y146" s="22">
        <f>IFERROR(U146*(1-X146),"")</f>
        <v/>
      </c>
      <c r="Z146" s="22">
        <f>IFERROR(U146-Y146,"")</f>
        <v/>
      </c>
      <c r="AA146" s="22">
        <f>IF(AND(P146&gt;0,Q146&gt;=0),P146-Q146,"")</f>
        <v/>
      </c>
      <c r="AB146" s="22">
        <f>IF(P146&gt;0,(P146-Q146)/P146,"")</f>
        <v/>
      </c>
    </row>
    <row r="147" hidden="1" ht="15.75" customHeight="1" s="44">
      <c r="A147" s="18">
        <f>IF('簡易入力モード'!A147&lt;&gt;"",'簡易入力モード'!A147,"")</f>
        <v/>
      </c>
      <c r="B147" s="18" t="n"/>
      <c r="C147" s="19">
        <f>IF('簡易入力モード'!B147&lt;&gt;"",'簡易入力モード'!B147,"")</f>
        <v/>
      </c>
      <c r="D147" s="19">
        <f>IF('簡易入力モード'!C147&lt;&gt;"",'簡易入力モード'!C147,"")</f>
        <v/>
      </c>
      <c r="E147" s="19" t="n"/>
      <c r="F147" s="19" t="n"/>
      <c r="G147" s="19" t="n"/>
      <c r="H147" s="19" t="n"/>
      <c r="I147" s="19" t="n"/>
      <c r="J147" s="19" t="n"/>
      <c r="K147" s="19" t="n"/>
      <c r="L147" s="20" t="n"/>
      <c r="M147" s="20" t="n"/>
      <c r="N147" s="20" t="n"/>
      <c r="O147" s="20" t="n"/>
      <c r="P147" s="20" t="n"/>
      <c r="Q147" s="20" t="n"/>
      <c r="R147" s="18">
        <f>IF('簡易入力モード'!E147&lt;&gt;"",'簡易入力モード'!E147,"")</f>
        <v/>
      </c>
      <c r="S147" s="21" t="n"/>
      <c r="T147" s="19" t="n"/>
      <c r="U147" s="22">
        <f>IFERROR(C147*(D147+E147),"")</f>
        <v/>
      </c>
      <c r="V147" s="22">
        <f>ROUND(100*(0.2*MIN(1,IFERROR(C147/20,0))+0.15*MIN(1,IFERROR(E147/30,0))+0.2*IF(TRIM(G147)="高",1,IF(TRIM(G147)="中",0.5,0))+0.15*IF(TRIM(H147)="高",1,IF(TRIM(H147)="中",0.5,0))+0.1*MIN(1,IFERROR(F147/20,0))+0.15*IF(TRIM(I147)="高",1,IF(TRIM(I147)="中",0.5,0))+0.15*(1-IF(TRIM(J147)="高",1,IF(TRIM(J147)="中",0.5,0)))),0)</f>
        <v/>
      </c>
      <c r="W147" s="22">
        <f>IF(G147="高",IF(H147&lt;&gt;"低","GAS",IF(I147="高","NotebookLM","Gem")),IF(I147="高","NotebookLM","Gem"))</f>
        <v/>
      </c>
      <c r="X147" s="22">
        <f>IF(W147="Gem",0.4,IF(W147="NotebookLM",0.5,IF(W147="GAS",0.7,IF(W147="Microsoft Copilot",0.4,IF(W147="Microsoft 365 AI",0.4,IF(W147="Power Automate",0.7,IF(W147="Power Apps",0.6,IF(W147="ChatGPT",0.5,IF(W147="Claude",0.5,IF(W147="Gemini",0.5,IF(W147="Dify",0.6,IF(W147="n8n",0.7,IF(W147="Make",0.7,IF(W147="Zapier",0.7,IF(W147="その他",0.5,0.5)))))))))))))))</f>
        <v/>
      </c>
      <c r="Y147" s="22">
        <f>IFERROR(U147*(1-X147),"")</f>
        <v/>
      </c>
      <c r="Z147" s="22">
        <f>IFERROR(U147-Y147,"")</f>
        <v/>
      </c>
      <c r="AA147" s="22">
        <f>IF(AND(P147&gt;0,Q147&gt;=0),P147-Q147,"")</f>
        <v/>
      </c>
      <c r="AB147" s="22">
        <f>IF(P147&gt;0,(P147-Q147)/P147,"")</f>
        <v/>
      </c>
    </row>
    <row r="148" hidden="1" ht="15.75" customHeight="1" s="44">
      <c r="A148" s="18">
        <f>IF('簡易入力モード'!A148&lt;&gt;"",'簡易入力モード'!A148,"")</f>
        <v/>
      </c>
      <c r="B148" s="18" t="n"/>
      <c r="C148" s="19">
        <f>IF('簡易入力モード'!B148&lt;&gt;"",'簡易入力モード'!B148,"")</f>
        <v/>
      </c>
      <c r="D148" s="19">
        <f>IF('簡易入力モード'!C148&lt;&gt;"",'簡易入力モード'!C148,"")</f>
        <v/>
      </c>
      <c r="E148" s="19" t="n"/>
      <c r="F148" s="19" t="n"/>
      <c r="G148" s="19" t="n"/>
      <c r="H148" s="19" t="n"/>
      <c r="I148" s="19" t="n"/>
      <c r="J148" s="19" t="n"/>
      <c r="K148" s="19" t="n"/>
      <c r="L148" s="20" t="n"/>
      <c r="M148" s="20" t="n"/>
      <c r="N148" s="20" t="n"/>
      <c r="O148" s="20" t="n"/>
      <c r="P148" s="20" t="n"/>
      <c r="Q148" s="20" t="n"/>
      <c r="R148" s="18">
        <f>IF('簡易入力モード'!E148&lt;&gt;"",'簡易入力モード'!E148,"")</f>
        <v/>
      </c>
      <c r="S148" s="21" t="n"/>
      <c r="T148" s="19" t="n"/>
      <c r="U148" s="22">
        <f>IFERROR(C148*(D148+E148),"")</f>
        <v/>
      </c>
      <c r="V148" s="22">
        <f>ROUND(100*(0.2*MIN(1,IFERROR(C148/20,0))+0.15*MIN(1,IFERROR(E148/30,0))+0.2*IF(TRIM(G148)="高",1,IF(TRIM(G148)="中",0.5,0))+0.15*IF(TRIM(H148)="高",1,IF(TRIM(H148)="中",0.5,0))+0.1*MIN(1,IFERROR(F148/20,0))+0.15*IF(TRIM(I148)="高",1,IF(TRIM(I148)="中",0.5,0))+0.15*(1-IF(TRIM(J148)="高",1,IF(TRIM(J148)="中",0.5,0)))),0)</f>
        <v/>
      </c>
      <c r="W148" s="22">
        <f>IF(G148="高",IF(H148&lt;&gt;"低","GAS",IF(I148="高","NotebookLM","Gem")),IF(I148="高","NotebookLM","Gem"))</f>
        <v/>
      </c>
      <c r="X148" s="22">
        <f>IF(W148="Gem",0.4,IF(W148="NotebookLM",0.5,IF(W148="GAS",0.7,IF(W148="Microsoft Copilot",0.4,IF(W148="Microsoft 365 AI",0.4,IF(W148="Power Automate",0.7,IF(W148="Power Apps",0.6,IF(W148="ChatGPT",0.5,IF(W148="Claude",0.5,IF(W148="Gemini",0.5,IF(W148="Dify",0.6,IF(W148="n8n",0.7,IF(W148="Make",0.7,IF(W148="Zapier",0.7,IF(W148="その他",0.5,0.5)))))))))))))))</f>
        <v/>
      </c>
      <c r="Y148" s="22">
        <f>IFERROR(U148*(1-X148),"")</f>
        <v/>
      </c>
      <c r="Z148" s="22">
        <f>IFERROR(U148-Y148,"")</f>
        <v/>
      </c>
      <c r="AA148" s="22">
        <f>IF(AND(P148&gt;0,Q148&gt;=0),P148-Q148,"")</f>
        <v/>
      </c>
      <c r="AB148" s="22">
        <f>IF(P148&gt;0,(P148-Q148)/P148,"")</f>
        <v/>
      </c>
    </row>
    <row r="149" hidden="1" ht="15.75" customHeight="1" s="44">
      <c r="A149" s="18">
        <f>IF('簡易入力モード'!A149&lt;&gt;"",'簡易入力モード'!A149,"")</f>
        <v/>
      </c>
      <c r="B149" s="18" t="n"/>
      <c r="C149" s="19">
        <f>IF('簡易入力モード'!B149&lt;&gt;"",'簡易入力モード'!B149,"")</f>
        <v/>
      </c>
      <c r="D149" s="19">
        <f>IF('簡易入力モード'!C149&lt;&gt;"",'簡易入力モード'!C149,"")</f>
        <v/>
      </c>
      <c r="E149" s="19" t="n"/>
      <c r="F149" s="19" t="n"/>
      <c r="G149" s="19" t="n"/>
      <c r="H149" s="19" t="n"/>
      <c r="I149" s="19" t="n"/>
      <c r="J149" s="19" t="n"/>
      <c r="K149" s="19" t="n"/>
      <c r="L149" s="20" t="n"/>
      <c r="M149" s="20" t="n"/>
      <c r="N149" s="20" t="n"/>
      <c r="O149" s="20" t="n"/>
      <c r="P149" s="20" t="n"/>
      <c r="Q149" s="20" t="n"/>
      <c r="R149" s="18">
        <f>IF('簡易入力モード'!E149&lt;&gt;"",'簡易入力モード'!E149,"")</f>
        <v/>
      </c>
      <c r="S149" s="21" t="n"/>
      <c r="T149" s="19" t="n"/>
      <c r="U149" s="22">
        <f>IFERROR(C149*(D149+E149),"")</f>
        <v/>
      </c>
      <c r="V149" s="22">
        <f>ROUND(100*(0.2*MIN(1,IFERROR(C149/20,0))+0.15*MIN(1,IFERROR(E149/30,0))+0.2*IF(TRIM(G149)="高",1,IF(TRIM(G149)="中",0.5,0))+0.15*IF(TRIM(H149)="高",1,IF(TRIM(H149)="中",0.5,0))+0.1*MIN(1,IFERROR(F149/20,0))+0.15*IF(TRIM(I149)="高",1,IF(TRIM(I149)="中",0.5,0))+0.15*(1-IF(TRIM(J149)="高",1,IF(TRIM(J149)="中",0.5,0)))),0)</f>
        <v/>
      </c>
      <c r="W149" s="22">
        <f>IF(G149="高",IF(H149&lt;&gt;"低","GAS",IF(I149="高","NotebookLM","Gem")),IF(I149="高","NotebookLM","Gem"))</f>
        <v/>
      </c>
      <c r="X149" s="22">
        <f>IF(W149="Gem",0.4,IF(W149="NotebookLM",0.5,IF(W149="GAS",0.7,IF(W149="Microsoft Copilot",0.4,IF(W149="Microsoft 365 AI",0.4,IF(W149="Power Automate",0.7,IF(W149="Power Apps",0.6,IF(W149="ChatGPT",0.5,IF(W149="Claude",0.5,IF(W149="Gemini",0.5,IF(W149="Dify",0.6,IF(W149="n8n",0.7,IF(W149="Make",0.7,IF(W149="Zapier",0.7,IF(W149="その他",0.5,0.5)))))))))))))))</f>
        <v/>
      </c>
      <c r="Y149" s="22">
        <f>IFERROR(U149*(1-X149),"")</f>
        <v/>
      </c>
      <c r="Z149" s="22">
        <f>IFERROR(U149-Y149,"")</f>
        <v/>
      </c>
      <c r="AA149" s="22">
        <f>IF(AND(P149&gt;0,Q149&gt;=0),P149-Q149,"")</f>
        <v/>
      </c>
      <c r="AB149" s="22">
        <f>IF(P149&gt;0,(P149-Q149)/P149,"")</f>
        <v/>
      </c>
    </row>
    <row r="150" hidden="1" ht="15.75" customHeight="1" s="44">
      <c r="A150" s="18">
        <f>IF('簡易入力モード'!A150&lt;&gt;"",'簡易入力モード'!A150,"")</f>
        <v/>
      </c>
      <c r="B150" s="18" t="n"/>
      <c r="C150" s="19">
        <f>IF('簡易入力モード'!B150&lt;&gt;"",'簡易入力モード'!B150,"")</f>
        <v/>
      </c>
      <c r="D150" s="19">
        <f>IF('簡易入力モード'!C150&lt;&gt;"",'簡易入力モード'!C150,"")</f>
        <v/>
      </c>
      <c r="E150" s="19" t="n"/>
      <c r="F150" s="19" t="n"/>
      <c r="G150" s="19" t="n"/>
      <c r="H150" s="19" t="n"/>
      <c r="I150" s="19" t="n"/>
      <c r="J150" s="19" t="n"/>
      <c r="K150" s="19" t="n"/>
      <c r="L150" s="20" t="n"/>
      <c r="M150" s="20" t="n"/>
      <c r="N150" s="20" t="n"/>
      <c r="O150" s="20" t="n"/>
      <c r="P150" s="20" t="n"/>
      <c r="Q150" s="20" t="n"/>
      <c r="R150" s="18">
        <f>IF('簡易入力モード'!E150&lt;&gt;"",'簡易入力モード'!E150,"")</f>
        <v/>
      </c>
      <c r="S150" s="21" t="n"/>
      <c r="T150" s="19" t="n"/>
      <c r="U150" s="22">
        <f>IFERROR(C150*(D150+E150),"")</f>
        <v/>
      </c>
      <c r="V150" s="22">
        <f>ROUND(100*(0.2*MIN(1,IFERROR(C150/20,0))+0.15*MIN(1,IFERROR(E150/30,0))+0.2*IF(TRIM(G150)="高",1,IF(TRIM(G150)="中",0.5,0))+0.15*IF(TRIM(H150)="高",1,IF(TRIM(H150)="中",0.5,0))+0.1*MIN(1,IFERROR(F150/20,0))+0.15*IF(TRIM(I150)="高",1,IF(TRIM(I150)="中",0.5,0))+0.15*(1-IF(TRIM(J150)="高",1,IF(TRIM(J150)="中",0.5,0)))),0)</f>
        <v/>
      </c>
      <c r="W150" s="22">
        <f>IF(G150="高",IF(H150&lt;&gt;"低","GAS",IF(I150="高","NotebookLM","Gem")),IF(I150="高","NotebookLM","Gem"))</f>
        <v/>
      </c>
      <c r="X150" s="22">
        <f>IF(W150="Gem",0.4,IF(W150="NotebookLM",0.5,IF(W150="GAS",0.7,IF(W150="Microsoft Copilot",0.4,IF(W150="Microsoft 365 AI",0.4,IF(W150="Power Automate",0.7,IF(W150="Power Apps",0.6,IF(W150="ChatGPT",0.5,IF(W150="Claude",0.5,IF(W150="Gemini",0.5,IF(W150="Dify",0.6,IF(W150="n8n",0.7,IF(W150="Make",0.7,IF(W150="Zapier",0.7,IF(W150="その他",0.5,0.5)))))))))))))))</f>
        <v/>
      </c>
      <c r="Y150" s="22">
        <f>IFERROR(U150*(1-X150),"")</f>
        <v/>
      </c>
      <c r="Z150" s="22">
        <f>IFERROR(U150-Y150,"")</f>
        <v/>
      </c>
      <c r="AA150" s="22">
        <f>IF(AND(P150&gt;0,Q150&gt;=0),P150-Q150,"")</f>
        <v/>
      </c>
      <c r="AB150" s="22">
        <f>IF(P150&gt;0,(P150-Q150)/P150,"")</f>
        <v/>
      </c>
    </row>
    <row r="151" hidden="1" ht="15.75" customHeight="1" s="44">
      <c r="A151" s="18">
        <f>IF('簡易入力モード'!A151&lt;&gt;"",'簡易入力モード'!A151,"")</f>
        <v/>
      </c>
      <c r="B151" s="18" t="n"/>
      <c r="C151" s="19">
        <f>IF('簡易入力モード'!B151&lt;&gt;"",'簡易入力モード'!B151,"")</f>
        <v/>
      </c>
      <c r="D151" s="19">
        <f>IF('簡易入力モード'!C151&lt;&gt;"",'簡易入力モード'!C151,"")</f>
        <v/>
      </c>
      <c r="E151" s="19" t="n"/>
      <c r="F151" s="19" t="n"/>
      <c r="G151" s="19" t="n"/>
      <c r="H151" s="19" t="n"/>
      <c r="I151" s="19" t="n"/>
      <c r="J151" s="19" t="n"/>
      <c r="K151" s="19" t="n"/>
      <c r="L151" s="20" t="n"/>
      <c r="M151" s="20" t="n"/>
      <c r="N151" s="20" t="n"/>
      <c r="O151" s="20" t="n"/>
      <c r="P151" s="20" t="n"/>
      <c r="Q151" s="20" t="n"/>
      <c r="R151" s="18">
        <f>IF('簡易入力モード'!E151&lt;&gt;"",'簡易入力モード'!E151,"")</f>
        <v/>
      </c>
      <c r="S151" s="21" t="n"/>
      <c r="T151" s="19" t="n"/>
      <c r="U151" s="22">
        <f>IFERROR(C151*(D151+E151),"")</f>
        <v/>
      </c>
      <c r="V151" s="22">
        <f>ROUND(100*(0.2*MIN(1,IFERROR(C151/20,0))+0.15*MIN(1,IFERROR(E151/30,0))+0.2*IF(TRIM(G151)="高",1,IF(TRIM(G151)="中",0.5,0))+0.15*IF(TRIM(H151)="高",1,IF(TRIM(H151)="中",0.5,0))+0.1*MIN(1,IFERROR(F151/20,0))+0.15*IF(TRIM(I151)="高",1,IF(TRIM(I151)="中",0.5,0))+0.15*(1-IF(TRIM(J151)="高",1,IF(TRIM(J151)="中",0.5,0)))),0)</f>
        <v/>
      </c>
      <c r="W151" s="22">
        <f>IF(G151="高",IF(H151&lt;&gt;"低","GAS",IF(I151="高","NotebookLM","Gem")),IF(I151="高","NotebookLM","Gem"))</f>
        <v/>
      </c>
      <c r="X151" s="22">
        <f>IF(W151="Gem",0.4,IF(W151="NotebookLM",0.5,IF(W151="GAS",0.7,IF(W151="Microsoft Copilot",0.4,IF(W151="Microsoft 365 AI",0.4,IF(W151="Power Automate",0.7,IF(W151="Power Apps",0.6,IF(W151="ChatGPT",0.5,IF(W151="Claude",0.5,IF(W151="Gemini",0.5,IF(W151="Dify",0.6,IF(W151="n8n",0.7,IF(W151="Make",0.7,IF(W151="Zapier",0.7,IF(W151="その他",0.5,0.5)))))))))))))))</f>
        <v/>
      </c>
      <c r="Y151" s="22">
        <f>IFERROR(U151*(1-X151),"")</f>
        <v/>
      </c>
      <c r="Z151" s="22">
        <f>IFERROR(U151-Y151,"")</f>
        <v/>
      </c>
      <c r="AA151" s="22">
        <f>IF(AND(P151&gt;0,Q151&gt;=0),P151-Q151,"")</f>
        <v/>
      </c>
      <c r="AB151" s="22">
        <f>IF(P151&gt;0,(P151-Q151)/P151,"")</f>
        <v/>
      </c>
    </row>
    <row r="152" hidden="1" ht="15.75" customHeight="1" s="44">
      <c r="A152" s="18">
        <f>IF('簡易入力モード'!A152&lt;&gt;"",'簡易入力モード'!A152,"")</f>
        <v/>
      </c>
      <c r="B152" s="18" t="n"/>
      <c r="C152" s="19">
        <f>IF('簡易入力モード'!B152&lt;&gt;"",'簡易入力モード'!B152,"")</f>
        <v/>
      </c>
      <c r="D152" s="19">
        <f>IF('簡易入力モード'!C152&lt;&gt;"",'簡易入力モード'!C152,"")</f>
        <v/>
      </c>
      <c r="E152" s="19" t="n"/>
      <c r="F152" s="19" t="n"/>
      <c r="G152" s="19" t="n"/>
      <c r="H152" s="19" t="n"/>
      <c r="I152" s="19" t="n"/>
      <c r="J152" s="19" t="n"/>
      <c r="K152" s="19" t="n"/>
      <c r="L152" s="20" t="n"/>
      <c r="M152" s="20" t="n"/>
      <c r="N152" s="20" t="n"/>
      <c r="O152" s="20" t="n"/>
      <c r="P152" s="20" t="n"/>
      <c r="Q152" s="20" t="n"/>
      <c r="R152" s="18">
        <f>IF('簡易入力モード'!E152&lt;&gt;"",'簡易入力モード'!E152,"")</f>
        <v/>
      </c>
      <c r="S152" s="21" t="n"/>
      <c r="T152" s="19" t="n"/>
      <c r="U152" s="22">
        <f>IFERROR(C152*(D152+E152),"")</f>
        <v/>
      </c>
      <c r="V152" s="22">
        <f>ROUND(100*(0.2*MIN(1,IFERROR(C152/20,0))+0.15*MIN(1,IFERROR(E152/30,0))+0.2*IF(TRIM(G152)="高",1,IF(TRIM(G152)="中",0.5,0))+0.15*IF(TRIM(H152)="高",1,IF(TRIM(H152)="中",0.5,0))+0.1*MIN(1,IFERROR(F152/20,0))+0.15*IF(TRIM(I152)="高",1,IF(TRIM(I152)="中",0.5,0))+0.15*(1-IF(TRIM(J152)="高",1,IF(TRIM(J152)="中",0.5,0)))),0)</f>
        <v/>
      </c>
      <c r="W152" s="22">
        <f>IF(G152="高",IF(H152&lt;&gt;"低","GAS",IF(I152="高","NotebookLM","Gem")),IF(I152="高","NotebookLM","Gem"))</f>
        <v/>
      </c>
      <c r="X152" s="22">
        <f>IF(W152="Gem",0.4,IF(W152="NotebookLM",0.5,IF(W152="GAS",0.7,IF(W152="Microsoft Copilot",0.4,IF(W152="Microsoft 365 AI",0.4,IF(W152="Power Automate",0.7,IF(W152="Power Apps",0.6,IF(W152="ChatGPT",0.5,IF(W152="Claude",0.5,IF(W152="Gemini",0.5,IF(W152="Dify",0.6,IF(W152="n8n",0.7,IF(W152="Make",0.7,IF(W152="Zapier",0.7,IF(W152="その他",0.5,0.5)))))))))))))))</f>
        <v/>
      </c>
      <c r="Y152" s="22">
        <f>IFERROR(U152*(1-X152),"")</f>
        <v/>
      </c>
      <c r="Z152" s="22">
        <f>IFERROR(U152-Y152,"")</f>
        <v/>
      </c>
      <c r="AA152" s="22">
        <f>IF(AND(P152&gt;0,Q152&gt;=0),P152-Q152,"")</f>
        <v/>
      </c>
      <c r="AB152" s="22">
        <f>IF(P152&gt;0,(P152-Q152)/P152,"")</f>
        <v/>
      </c>
    </row>
    <row r="153" hidden="1" ht="15.75" customHeight="1" s="44">
      <c r="A153" s="18">
        <f>IF('簡易入力モード'!A153&lt;&gt;"",'簡易入力モード'!A153,"")</f>
        <v/>
      </c>
      <c r="B153" s="18" t="n"/>
      <c r="C153" s="19">
        <f>IF('簡易入力モード'!B153&lt;&gt;"",'簡易入力モード'!B153,"")</f>
        <v/>
      </c>
      <c r="D153" s="19">
        <f>IF('簡易入力モード'!C153&lt;&gt;"",'簡易入力モード'!C153,"")</f>
        <v/>
      </c>
      <c r="E153" s="19" t="n"/>
      <c r="F153" s="19" t="n"/>
      <c r="G153" s="19" t="n"/>
      <c r="H153" s="19" t="n"/>
      <c r="I153" s="19" t="n"/>
      <c r="J153" s="19" t="n"/>
      <c r="K153" s="19" t="n"/>
      <c r="L153" s="20" t="n"/>
      <c r="M153" s="20" t="n"/>
      <c r="N153" s="20" t="n"/>
      <c r="O153" s="20" t="n"/>
      <c r="P153" s="20" t="n"/>
      <c r="Q153" s="20" t="n"/>
      <c r="R153" s="18">
        <f>IF('簡易入力モード'!E153&lt;&gt;"",'簡易入力モード'!E153,"")</f>
        <v/>
      </c>
      <c r="S153" s="21" t="n"/>
      <c r="T153" s="19" t="n"/>
      <c r="U153" s="22">
        <f>IFERROR(C153*(D153+E153),"")</f>
        <v/>
      </c>
      <c r="V153" s="22">
        <f>ROUND(100*(0.2*MIN(1,IFERROR(C153/20,0))+0.15*MIN(1,IFERROR(E153/30,0))+0.2*IF(TRIM(G153)="高",1,IF(TRIM(G153)="中",0.5,0))+0.15*IF(TRIM(H153)="高",1,IF(TRIM(H153)="中",0.5,0))+0.1*MIN(1,IFERROR(F153/20,0))+0.15*IF(TRIM(I153)="高",1,IF(TRIM(I153)="中",0.5,0))+0.15*(1-IF(TRIM(J153)="高",1,IF(TRIM(J153)="中",0.5,0)))),0)</f>
        <v/>
      </c>
      <c r="W153" s="22">
        <f>IF(G153="高",IF(H153&lt;&gt;"低","GAS",IF(I153="高","NotebookLM","Gem")),IF(I153="高","NotebookLM","Gem"))</f>
        <v/>
      </c>
      <c r="X153" s="22">
        <f>IF(W153="Gem",0.4,IF(W153="NotebookLM",0.5,IF(W153="GAS",0.7,IF(W153="Microsoft Copilot",0.4,IF(W153="Microsoft 365 AI",0.4,IF(W153="Power Automate",0.7,IF(W153="Power Apps",0.6,IF(W153="ChatGPT",0.5,IF(W153="Claude",0.5,IF(W153="Gemini",0.5,IF(W153="Dify",0.6,IF(W153="n8n",0.7,IF(W153="Make",0.7,IF(W153="Zapier",0.7,IF(W153="その他",0.5,0.5)))))))))))))))</f>
        <v/>
      </c>
      <c r="Y153" s="22">
        <f>IFERROR(U153*(1-X153),"")</f>
        <v/>
      </c>
      <c r="Z153" s="22">
        <f>IFERROR(U153-Y153,"")</f>
        <v/>
      </c>
      <c r="AA153" s="22">
        <f>IF(AND(P153&gt;0,Q153&gt;=0),P153-Q153,"")</f>
        <v/>
      </c>
      <c r="AB153" s="22">
        <f>IF(P153&gt;0,(P153-Q153)/P153,"")</f>
        <v/>
      </c>
    </row>
    <row r="154" hidden="1" ht="15.75" customHeight="1" s="44">
      <c r="A154" s="18">
        <f>IF('簡易入力モード'!A154&lt;&gt;"",'簡易入力モード'!A154,"")</f>
        <v/>
      </c>
      <c r="B154" s="18" t="n"/>
      <c r="C154" s="19">
        <f>IF('簡易入力モード'!B154&lt;&gt;"",'簡易入力モード'!B154,"")</f>
        <v/>
      </c>
      <c r="D154" s="19">
        <f>IF('簡易入力モード'!C154&lt;&gt;"",'簡易入力モード'!C154,"")</f>
        <v/>
      </c>
      <c r="E154" s="19" t="n"/>
      <c r="F154" s="19" t="n"/>
      <c r="G154" s="19" t="n"/>
      <c r="H154" s="19" t="n"/>
      <c r="I154" s="19" t="n"/>
      <c r="J154" s="19" t="n"/>
      <c r="K154" s="19" t="n"/>
      <c r="L154" s="20" t="n"/>
      <c r="M154" s="20" t="n"/>
      <c r="N154" s="20" t="n"/>
      <c r="O154" s="20" t="n"/>
      <c r="P154" s="20" t="n"/>
      <c r="Q154" s="20" t="n"/>
      <c r="R154" s="18">
        <f>IF('簡易入力モード'!E154&lt;&gt;"",'簡易入力モード'!E154,"")</f>
        <v/>
      </c>
      <c r="S154" s="21" t="n"/>
      <c r="T154" s="19" t="n"/>
      <c r="U154" s="22">
        <f>IFERROR(C154*(D154+E154),"")</f>
        <v/>
      </c>
      <c r="V154" s="22">
        <f>ROUND(100*(0.2*MIN(1,IFERROR(C154/20,0))+0.15*MIN(1,IFERROR(E154/30,0))+0.2*IF(TRIM(G154)="高",1,IF(TRIM(G154)="中",0.5,0))+0.15*IF(TRIM(H154)="高",1,IF(TRIM(H154)="中",0.5,0))+0.1*MIN(1,IFERROR(F154/20,0))+0.15*IF(TRIM(I154)="高",1,IF(TRIM(I154)="中",0.5,0))+0.15*(1-IF(TRIM(J154)="高",1,IF(TRIM(J154)="中",0.5,0)))),0)</f>
        <v/>
      </c>
      <c r="W154" s="22">
        <f>IF(G154="高",IF(H154&lt;&gt;"低","GAS",IF(I154="高","NotebookLM","Gem")),IF(I154="高","NotebookLM","Gem"))</f>
        <v/>
      </c>
      <c r="X154" s="22">
        <f>IF(W154="Gem",0.4,IF(W154="NotebookLM",0.5,IF(W154="GAS",0.7,IF(W154="Microsoft Copilot",0.4,IF(W154="Microsoft 365 AI",0.4,IF(W154="Power Automate",0.7,IF(W154="Power Apps",0.6,IF(W154="ChatGPT",0.5,IF(W154="Claude",0.5,IF(W154="Gemini",0.5,IF(W154="Dify",0.6,IF(W154="n8n",0.7,IF(W154="Make",0.7,IF(W154="Zapier",0.7,IF(W154="その他",0.5,0.5)))))))))))))))</f>
        <v/>
      </c>
      <c r="Y154" s="22">
        <f>IFERROR(U154*(1-X154),"")</f>
        <v/>
      </c>
      <c r="Z154" s="22">
        <f>IFERROR(U154-Y154,"")</f>
        <v/>
      </c>
      <c r="AA154" s="22">
        <f>IF(AND(P154&gt;0,Q154&gt;=0),P154-Q154,"")</f>
        <v/>
      </c>
      <c r="AB154" s="22">
        <f>IF(P154&gt;0,(P154-Q154)/P154,"")</f>
        <v/>
      </c>
    </row>
    <row r="155" hidden="1" ht="15.75" customHeight="1" s="44">
      <c r="A155" s="18">
        <f>IF('簡易入力モード'!A155&lt;&gt;"",'簡易入力モード'!A155,"")</f>
        <v/>
      </c>
      <c r="B155" s="18" t="n"/>
      <c r="C155" s="19">
        <f>IF('簡易入力モード'!B155&lt;&gt;"",'簡易入力モード'!B155,"")</f>
        <v/>
      </c>
      <c r="D155" s="19">
        <f>IF('簡易入力モード'!C155&lt;&gt;"",'簡易入力モード'!C155,"")</f>
        <v/>
      </c>
      <c r="E155" s="19" t="n"/>
      <c r="F155" s="19" t="n"/>
      <c r="G155" s="19" t="n"/>
      <c r="H155" s="19" t="n"/>
      <c r="I155" s="19" t="n"/>
      <c r="J155" s="19" t="n"/>
      <c r="K155" s="19" t="n"/>
      <c r="L155" s="20" t="n"/>
      <c r="M155" s="20" t="n"/>
      <c r="N155" s="20" t="n"/>
      <c r="O155" s="20" t="n"/>
      <c r="P155" s="20" t="n"/>
      <c r="Q155" s="20" t="n"/>
      <c r="R155" s="18">
        <f>IF('簡易入力モード'!E155&lt;&gt;"",'簡易入力モード'!E155,"")</f>
        <v/>
      </c>
      <c r="S155" s="21" t="n"/>
      <c r="T155" s="19" t="n"/>
      <c r="U155" s="22">
        <f>IFERROR(C155*(D155+E155),"")</f>
        <v/>
      </c>
      <c r="V155" s="22">
        <f>ROUND(100*(0.2*MIN(1,IFERROR(C155/20,0))+0.15*MIN(1,IFERROR(E155/30,0))+0.2*IF(TRIM(G155)="高",1,IF(TRIM(G155)="中",0.5,0))+0.15*IF(TRIM(H155)="高",1,IF(TRIM(H155)="中",0.5,0))+0.1*MIN(1,IFERROR(F155/20,0))+0.15*IF(TRIM(I155)="高",1,IF(TRIM(I155)="中",0.5,0))+0.15*(1-IF(TRIM(J155)="高",1,IF(TRIM(J155)="中",0.5,0)))),0)</f>
        <v/>
      </c>
      <c r="W155" s="22">
        <f>IF(G155="高",IF(H155&lt;&gt;"低","GAS",IF(I155="高","NotebookLM","Gem")),IF(I155="高","NotebookLM","Gem"))</f>
        <v/>
      </c>
      <c r="X155" s="22">
        <f>IF(W155="Gem",0.4,IF(W155="NotebookLM",0.5,IF(W155="GAS",0.7,IF(W155="Microsoft Copilot",0.4,IF(W155="Microsoft 365 AI",0.4,IF(W155="Power Automate",0.7,IF(W155="Power Apps",0.6,IF(W155="ChatGPT",0.5,IF(W155="Claude",0.5,IF(W155="Gemini",0.5,IF(W155="Dify",0.6,IF(W155="n8n",0.7,IF(W155="Make",0.7,IF(W155="Zapier",0.7,IF(W155="その他",0.5,0.5)))))))))))))))</f>
        <v/>
      </c>
      <c r="Y155" s="22">
        <f>IFERROR(U155*(1-X155),"")</f>
        <v/>
      </c>
      <c r="Z155" s="22">
        <f>IFERROR(U155-Y155,"")</f>
        <v/>
      </c>
      <c r="AA155" s="22">
        <f>IF(AND(P155&gt;0,Q155&gt;=0),P155-Q155,"")</f>
        <v/>
      </c>
      <c r="AB155" s="22">
        <f>IF(P155&gt;0,(P155-Q155)/P155,"")</f>
        <v/>
      </c>
    </row>
    <row r="156" hidden="1" ht="15.75" customHeight="1" s="44">
      <c r="A156" s="18">
        <f>IF('簡易入力モード'!A156&lt;&gt;"",'簡易入力モード'!A156,"")</f>
        <v/>
      </c>
      <c r="B156" s="18" t="n"/>
      <c r="C156" s="19">
        <f>IF('簡易入力モード'!B156&lt;&gt;"",'簡易入力モード'!B156,"")</f>
        <v/>
      </c>
      <c r="D156" s="19">
        <f>IF('簡易入力モード'!C156&lt;&gt;"",'簡易入力モード'!C156,"")</f>
        <v/>
      </c>
      <c r="E156" s="19" t="n"/>
      <c r="F156" s="19" t="n"/>
      <c r="G156" s="19" t="n"/>
      <c r="H156" s="19" t="n"/>
      <c r="I156" s="19" t="n"/>
      <c r="J156" s="19" t="n"/>
      <c r="K156" s="19" t="n"/>
      <c r="L156" s="20" t="n"/>
      <c r="M156" s="20" t="n"/>
      <c r="N156" s="20" t="n"/>
      <c r="O156" s="20" t="n"/>
      <c r="P156" s="20" t="n"/>
      <c r="Q156" s="20" t="n"/>
      <c r="R156" s="18">
        <f>IF('簡易入力モード'!E156&lt;&gt;"",'簡易入力モード'!E156,"")</f>
        <v/>
      </c>
      <c r="S156" s="21" t="n"/>
      <c r="T156" s="19" t="n"/>
      <c r="U156" s="22">
        <f>IFERROR(C156*(D156+E156),"")</f>
        <v/>
      </c>
      <c r="V156" s="22">
        <f>ROUND(100*(0.2*MIN(1,IFERROR(C156/20,0))+0.15*MIN(1,IFERROR(E156/30,0))+0.2*IF(TRIM(G156)="高",1,IF(TRIM(G156)="中",0.5,0))+0.15*IF(TRIM(H156)="高",1,IF(TRIM(H156)="中",0.5,0))+0.1*MIN(1,IFERROR(F156/20,0))+0.15*IF(TRIM(I156)="高",1,IF(TRIM(I156)="中",0.5,0))+0.15*(1-IF(TRIM(J156)="高",1,IF(TRIM(J156)="中",0.5,0)))),0)</f>
        <v/>
      </c>
      <c r="W156" s="22">
        <f>IF(G156="高",IF(H156&lt;&gt;"低","GAS",IF(I156="高","NotebookLM","Gem")),IF(I156="高","NotebookLM","Gem"))</f>
        <v/>
      </c>
      <c r="X156" s="22">
        <f>IF(W156="Gem",0.4,IF(W156="NotebookLM",0.5,IF(W156="GAS",0.7,IF(W156="Microsoft Copilot",0.4,IF(W156="Microsoft 365 AI",0.4,IF(W156="Power Automate",0.7,IF(W156="Power Apps",0.6,IF(W156="ChatGPT",0.5,IF(W156="Claude",0.5,IF(W156="Gemini",0.5,IF(W156="Dify",0.6,IF(W156="n8n",0.7,IF(W156="Make",0.7,IF(W156="Zapier",0.7,IF(W156="その他",0.5,0.5)))))))))))))))</f>
        <v/>
      </c>
      <c r="Y156" s="22">
        <f>IFERROR(U156*(1-X156),"")</f>
        <v/>
      </c>
      <c r="Z156" s="22">
        <f>IFERROR(U156-Y156,"")</f>
        <v/>
      </c>
      <c r="AA156" s="22">
        <f>IF(AND(P156&gt;0,Q156&gt;=0),P156-Q156,"")</f>
        <v/>
      </c>
      <c r="AB156" s="22">
        <f>IF(P156&gt;0,(P156-Q156)/P156,"")</f>
        <v/>
      </c>
    </row>
    <row r="157" hidden="1" ht="15.75" customHeight="1" s="44">
      <c r="A157" s="18">
        <f>IF('簡易入力モード'!A157&lt;&gt;"",'簡易入力モード'!A157,"")</f>
        <v/>
      </c>
      <c r="B157" s="18" t="n"/>
      <c r="C157" s="19">
        <f>IF('簡易入力モード'!B157&lt;&gt;"",'簡易入力モード'!B157,"")</f>
        <v/>
      </c>
      <c r="D157" s="19">
        <f>IF('簡易入力モード'!C157&lt;&gt;"",'簡易入力モード'!C157,"")</f>
        <v/>
      </c>
      <c r="E157" s="19" t="n"/>
      <c r="F157" s="19" t="n"/>
      <c r="G157" s="19" t="n"/>
      <c r="H157" s="19" t="n"/>
      <c r="I157" s="19" t="n"/>
      <c r="J157" s="19" t="n"/>
      <c r="K157" s="19" t="n"/>
      <c r="L157" s="20" t="n"/>
      <c r="M157" s="20" t="n"/>
      <c r="N157" s="20" t="n"/>
      <c r="O157" s="20" t="n"/>
      <c r="P157" s="20" t="n"/>
      <c r="Q157" s="20" t="n"/>
      <c r="R157" s="18">
        <f>IF('簡易入力モード'!E157&lt;&gt;"",'簡易入力モード'!E157,"")</f>
        <v/>
      </c>
      <c r="S157" s="21" t="n"/>
      <c r="T157" s="19" t="n"/>
      <c r="U157" s="22">
        <f>IFERROR(C157*(D157+E157),"")</f>
        <v/>
      </c>
      <c r="V157" s="22">
        <f>ROUND(100*(0.2*MIN(1,IFERROR(C157/20,0))+0.15*MIN(1,IFERROR(E157/30,0))+0.2*IF(TRIM(G157)="高",1,IF(TRIM(G157)="中",0.5,0))+0.15*IF(TRIM(H157)="高",1,IF(TRIM(H157)="中",0.5,0))+0.1*MIN(1,IFERROR(F157/20,0))+0.15*IF(TRIM(I157)="高",1,IF(TRIM(I157)="中",0.5,0))+0.15*(1-IF(TRIM(J157)="高",1,IF(TRIM(J157)="中",0.5,0)))),0)</f>
        <v/>
      </c>
      <c r="W157" s="22">
        <f>IF(G157="高",IF(H157&lt;&gt;"低","GAS",IF(I157="高","NotebookLM","Gem")),IF(I157="高","NotebookLM","Gem"))</f>
        <v/>
      </c>
      <c r="X157" s="22">
        <f>IF(W157="Gem",0.4,IF(W157="NotebookLM",0.5,IF(W157="GAS",0.7,IF(W157="Microsoft Copilot",0.4,IF(W157="Microsoft 365 AI",0.4,IF(W157="Power Automate",0.7,IF(W157="Power Apps",0.6,IF(W157="ChatGPT",0.5,IF(W157="Claude",0.5,IF(W157="Gemini",0.5,IF(W157="Dify",0.6,IF(W157="n8n",0.7,IF(W157="Make",0.7,IF(W157="Zapier",0.7,IF(W157="その他",0.5,0.5)))))))))))))))</f>
        <v/>
      </c>
      <c r="Y157" s="22">
        <f>IFERROR(U157*(1-X157),"")</f>
        <v/>
      </c>
      <c r="Z157" s="22">
        <f>IFERROR(U157-Y157,"")</f>
        <v/>
      </c>
      <c r="AA157" s="22">
        <f>IF(AND(P157&gt;0,Q157&gt;=0),P157-Q157,"")</f>
        <v/>
      </c>
      <c r="AB157" s="22">
        <f>IF(P157&gt;0,(P157-Q157)/P157,"")</f>
        <v/>
      </c>
    </row>
    <row r="158" hidden="1" ht="15.75" customHeight="1" s="44">
      <c r="A158" s="18">
        <f>IF('簡易入力モード'!A158&lt;&gt;"",'簡易入力モード'!A158,"")</f>
        <v/>
      </c>
      <c r="B158" s="18" t="n"/>
      <c r="C158" s="19">
        <f>IF('簡易入力モード'!B158&lt;&gt;"",'簡易入力モード'!B158,"")</f>
        <v/>
      </c>
      <c r="D158" s="19">
        <f>IF('簡易入力モード'!C158&lt;&gt;"",'簡易入力モード'!C158,"")</f>
        <v/>
      </c>
      <c r="E158" s="19" t="n"/>
      <c r="F158" s="19" t="n"/>
      <c r="G158" s="19" t="n"/>
      <c r="H158" s="19" t="n"/>
      <c r="I158" s="19" t="n"/>
      <c r="J158" s="19" t="n"/>
      <c r="K158" s="19" t="n"/>
      <c r="L158" s="20" t="n"/>
      <c r="M158" s="20" t="n"/>
      <c r="N158" s="20" t="n"/>
      <c r="O158" s="20" t="n"/>
      <c r="P158" s="20" t="n"/>
      <c r="Q158" s="20" t="n"/>
      <c r="R158" s="18">
        <f>IF('簡易入力モード'!E158&lt;&gt;"",'簡易入力モード'!E158,"")</f>
        <v/>
      </c>
      <c r="S158" s="21" t="n"/>
      <c r="T158" s="19" t="n"/>
      <c r="U158" s="22">
        <f>IFERROR(C158*(D158+E158),"")</f>
        <v/>
      </c>
      <c r="V158" s="22">
        <f>ROUND(100*(0.2*MIN(1,IFERROR(C158/20,0))+0.15*MIN(1,IFERROR(E158/30,0))+0.2*IF(TRIM(G158)="高",1,IF(TRIM(G158)="中",0.5,0))+0.15*IF(TRIM(H158)="高",1,IF(TRIM(H158)="中",0.5,0))+0.1*MIN(1,IFERROR(F158/20,0))+0.15*IF(TRIM(I158)="高",1,IF(TRIM(I158)="中",0.5,0))+0.15*(1-IF(TRIM(J158)="高",1,IF(TRIM(J158)="中",0.5,0)))),0)</f>
        <v/>
      </c>
      <c r="W158" s="22">
        <f>IF(G158="高",IF(H158&lt;&gt;"低","GAS",IF(I158="高","NotebookLM","Gem")),IF(I158="高","NotebookLM","Gem"))</f>
        <v/>
      </c>
      <c r="X158" s="22">
        <f>IF(W158="Gem",0.4,IF(W158="NotebookLM",0.5,IF(W158="GAS",0.7,IF(W158="Microsoft Copilot",0.4,IF(W158="Microsoft 365 AI",0.4,IF(W158="Power Automate",0.7,IF(W158="Power Apps",0.6,IF(W158="ChatGPT",0.5,IF(W158="Claude",0.5,IF(W158="Gemini",0.5,IF(W158="Dify",0.6,IF(W158="n8n",0.7,IF(W158="Make",0.7,IF(W158="Zapier",0.7,IF(W158="その他",0.5,0.5)))))))))))))))</f>
        <v/>
      </c>
      <c r="Y158" s="22">
        <f>IFERROR(U158*(1-X158),"")</f>
        <v/>
      </c>
      <c r="Z158" s="22">
        <f>IFERROR(U158-Y158,"")</f>
        <v/>
      </c>
      <c r="AA158" s="22">
        <f>IF(AND(P158&gt;0,Q158&gt;=0),P158-Q158,"")</f>
        <v/>
      </c>
      <c r="AB158" s="22">
        <f>IF(P158&gt;0,(P158-Q158)/P158,"")</f>
        <v/>
      </c>
    </row>
    <row r="159" hidden="1" ht="15.75" customHeight="1" s="44">
      <c r="A159" s="18">
        <f>IF('簡易入力モード'!A159&lt;&gt;"",'簡易入力モード'!A159,"")</f>
        <v/>
      </c>
      <c r="B159" s="18" t="n"/>
      <c r="C159" s="19">
        <f>IF('簡易入力モード'!B159&lt;&gt;"",'簡易入力モード'!B159,"")</f>
        <v/>
      </c>
      <c r="D159" s="19">
        <f>IF('簡易入力モード'!C159&lt;&gt;"",'簡易入力モード'!C159,"")</f>
        <v/>
      </c>
      <c r="E159" s="19" t="n"/>
      <c r="F159" s="19" t="n"/>
      <c r="G159" s="19" t="n"/>
      <c r="H159" s="19" t="n"/>
      <c r="I159" s="19" t="n"/>
      <c r="J159" s="19" t="n"/>
      <c r="K159" s="19" t="n"/>
      <c r="L159" s="20" t="n"/>
      <c r="M159" s="20" t="n"/>
      <c r="N159" s="20" t="n"/>
      <c r="O159" s="20" t="n"/>
      <c r="P159" s="20" t="n"/>
      <c r="Q159" s="20" t="n"/>
      <c r="R159" s="18">
        <f>IF('簡易入力モード'!E159&lt;&gt;"",'簡易入力モード'!E159,"")</f>
        <v/>
      </c>
      <c r="S159" s="21" t="n"/>
      <c r="T159" s="19" t="n"/>
      <c r="U159" s="22">
        <f>IFERROR(C159*(D159+E159),"")</f>
        <v/>
      </c>
      <c r="V159" s="22">
        <f>ROUND(100*(0.2*MIN(1,IFERROR(C159/20,0))+0.15*MIN(1,IFERROR(E159/30,0))+0.2*IF(TRIM(G159)="高",1,IF(TRIM(G159)="中",0.5,0))+0.15*IF(TRIM(H159)="高",1,IF(TRIM(H159)="中",0.5,0))+0.1*MIN(1,IFERROR(F159/20,0))+0.15*IF(TRIM(I159)="高",1,IF(TRIM(I159)="中",0.5,0))+0.15*(1-IF(TRIM(J159)="高",1,IF(TRIM(J159)="中",0.5,0)))),0)</f>
        <v/>
      </c>
      <c r="W159" s="22">
        <f>IF(G159="高",IF(H159&lt;&gt;"低","GAS",IF(I159="高","NotebookLM","Gem")),IF(I159="高","NotebookLM","Gem"))</f>
        <v/>
      </c>
      <c r="X159" s="22">
        <f>IF(W159="Gem",0.4,IF(W159="NotebookLM",0.5,IF(W159="GAS",0.7,IF(W159="Microsoft Copilot",0.4,IF(W159="Microsoft 365 AI",0.4,IF(W159="Power Automate",0.7,IF(W159="Power Apps",0.6,IF(W159="ChatGPT",0.5,IF(W159="Claude",0.5,IF(W159="Gemini",0.5,IF(W159="Dify",0.6,IF(W159="n8n",0.7,IF(W159="Make",0.7,IF(W159="Zapier",0.7,IF(W159="その他",0.5,0.5)))))))))))))))</f>
        <v/>
      </c>
      <c r="Y159" s="22">
        <f>IFERROR(U159*(1-X159),"")</f>
        <v/>
      </c>
      <c r="Z159" s="22">
        <f>IFERROR(U159-Y159,"")</f>
        <v/>
      </c>
      <c r="AA159" s="22">
        <f>IF(AND(P159&gt;0,Q159&gt;=0),P159-Q159,"")</f>
        <v/>
      </c>
      <c r="AB159" s="22">
        <f>IF(P159&gt;0,(P159-Q159)/P159,"")</f>
        <v/>
      </c>
    </row>
    <row r="160" hidden="1" ht="15.75" customHeight="1" s="44">
      <c r="A160" s="18">
        <f>IF('簡易入力モード'!A160&lt;&gt;"",'簡易入力モード'!A160,"")</f>
        <v/>
      </c>
      <c r="B160" s="18" t="n"/>
      <c r="C160" s="19">
        <f>IF('簡易入力モード'!B160&lt;&gt;"",'簡易入力モード'!B160,"")</f>
        <v/>
      </c>
      <c r="D160" s="19">
        <f>IF('簡易入力モード'!C160&lt;&gt;"",'簡易入力モード'!C160,"")</f>
        <v/>
      </c>
      <c r="E160" s="19" t="n"/>
      <c r="F160" s="19" t="n"/>
      <c r="G160" s="19" t="n"/>
      <c r="H160" s="19" t="n"/>
      <c r="I160" s="19" t="n"/>
      <c r="J160" s="19" t="n"/>
      <c r="K160" s="19" t="n"/>
      <c r="L160" s="20" t="n"/>
      <c r="M160" s="20" t="n"/>
      <c r="N160" s="20" t="n"/>
      <c r="O160" s="20" t="n"/>
      <c r="P160" s="20" t="n"/>
      <c r="Q160" s="20" t="n"/>
      <c r="R160" s="18">
        <f>IF('簡易入力モード'!E160&lt;&gt;"",'簡易入力モード'!E160,"")</f>
        <v/>
      </c>
      <c r="S160" s="21" t="n"/>
      <c r="T160" s="19" t="n"/>
      <c r="U160" s="22">
        <f>IFERROR(C160*(D160+E160),"")</f>
        <v/>
      </c>
      <c r="V160" s="22">
        <f>ROUND(100*(0.2*MIN(1,IFERROR(C160/20,0))+0.15*MIN(1,IFERROR(E160/30,0))+0.2*IF(TRIM(G160)="高",1,IF(TRIM(G160)="中",0.5,0))+0.15*IF(TRIM(H160)="高",1,IF(TRIM(H160)="中",0.5,0))+0.1*MIN(1,IFERROR(F160/20,0))+0.15*IF(TRIM(I160)="高",1,IF(TRIM(I160)="中",0.5,0))+0.15*(1-IF(TRIM(J160)="高",1,IF(TRIM(J160)="中",0.5,0)))),0)</f>
        <v/>
      </c>
      <c r="W160" s="22">
        <f>IF(G160="高",IF(H160&lt;&gt;"低","GAS",IF(I160="高","NotebookLM","Gem")),IF(I160="高","NotebookLM","Gem"))</f>
        <v/>
      </c>
      <c r="X160" s="22">
        <f>IF(W160="Gem",0.4,IF(W160="NotebookLM",0.5,IF(W160="GAS",0.7,IF(W160="Microsoft Copilot",0.4,IF(W160="Microsoft 365 AI",0.4,IF(W160="Power Automate",0.7,IF(W160="Power Apps",0.6,IF(W160="ChatGPT",0.5,IF(W160="Claude",0.5,IF(W160="Gemini",0.5,IF(W160="Dify",0.6,IF(W160="n8n",0.7,IF(W160="Make",0.7,IF(W160="Zapier",0.7,IF(W160="その他",0.5,0.5)))))))))))))))</f>
        <v/>
      </c>
      <c r="Y160" s="22">
        <f>IFERROR(U160*(1-X160),"")</f>
        <v/>
      </c>
      <c r="Z160" s="22">
        <f>IFERROR(U160-Y160,"")</f>
        <v/>
      </c>
      <c r="AA160" s="22">
        <f>IF(AND(P160&gt;0,Q160&gt;=0),P160-Q160,"")</f>
        <v/>
      </c>
      <c r="AB160" s="22">
        <f>IF(P160&gt;0,(P160-Q160)/P160,"")</f>
        <v/>
      </c>
    </row>
    <row r="161" hidden="1" ht="15.75" customHeight="1" s="44">
      <c r="A161" s="18">
        <f>IF('簡易入力モード'!A161&lt;&gt;"",'簡易入力モード'!A161,"")</f>
        <v/>
      </c>
      <c r="B161" s="18" t="n"/>
      <c r="C161" s="19">
        <f>IF('簡易入力モード'!B161&lt;&gt;"",'簡易入力モード'!B161,"")</f>
        <v/>
      </c>
      <c r="D161" s="19">
        <f>IF('簡易入力モード'!C161&lt;&gt;"",'簡易入力モード'!C161,"")</f>
        <v/>
      </c>
      <c r="E161" s="19" t="n"/>
      <c r="F161" s="19" t="n"/>
      <c r="G161" s="19" t="n"/>
      <c r="H161" s="19" t="n"/>
      <c r="I161" s="19" t="n"/>
      <c r="J161" s="19" t="n"/>
      <c r="K161" s="19" t="n"/>
      <c r="L161" s="20" t="n"/>
      <c r="M161" s="20" t="n"/>
      <c r="N161" s="20" t="n"/>
      <c r="O161" s="20" t="n"/>
      <c r="P161" s="20" t="n"/>
      <c r="Q161" s="20" t="n"/>
      <c r="R161" s="18">
        <f>IF('簡易入力モード'!E161&lt;&gt;"",'簡易入力モード'!E161,"")</f>
        <v/>
      </c>
      <c r="S161" s="21" t="n"/>
      <c r="T161" s="19" t="n"/>
      <c r="U161" s="22">
        <f>IFERROR(C161*(D161+E161),"")</f>
        <v/>
      </c>
      <c r="V161" s="22">
        <f>ROUND(100*(0.2*MIN(1,IFERROR(C161/20,0))+0.15*MIN(1,IFERROR(E161/30,0))+0.2*IF(TRIM(G161)="高",1,IF(TRIM(G161)="中",0.5,0))+0.15*IF(TRIM(H161)="高",1,IF(TRIM(H161)="中",0.5,0))+0.1*MIN(1,IFERROR(F161/20,0))+0.15*IF(TRIM(I161)="高",1,IF(TRIM(I161)="中",0.5,0))+0.15*(1-IF(TRIM(J161)="高",1,IF(TRIM(J161)="中",0.5,0)))),0)</f>
        <v/>
      </c>
      <c r="W161" s="22">
        <f>IF(G161="高",IF(H161&lt;&gt;"低","GAS",IF(I161="高","NotebookLM","Gem")),IF(I161="高","NotebookLM","Gem"))</f>
        <v/>
      </c>
      <c r="X161" s="22">
        <f>IF(W161="Gem",0.4,IF(W161="NotebookLM",0.5,IF(W161="GAS",0.7,IF(W161="Microsoft Copilot",0.4,IF(W161="Microsoft 365 AI",0.4,IF(W161="Power Automate",0.7,IF(W161="Power Apps",0.6,IF(W161="ChatGPT",0.5,IF(W161="Claude",0.5,IF(W161="Gemini",0.5,IF(W161="Dify",0.6,IF(W161="n8n",0.7,IF(W161="Make",0.7,IF(W161="Zapier",0.7,IF(W161="その他",0.5,0.5)))))))))))))))</f>
        <v/>
      </c>
      <c r="Y161" s="22">
        <f>IFERROR(U161*(1-X161),"")</f>
        <v/>
      </c>
      <c r="Z161" s="22">
        <f>IFERROR(U161-Y161,"")</f>
        <v/>
      </c>
      <c r="AA161" s="22">
        <f>IF(AND(P161&gt;0,Q161&gt;=0),P161-Q161,"")</f>
        <v/>
      </c>
      <c r="AB161" s="22">
        <f>IF(P161&gt;0,(P161-Q161)/P161,"")</f>
        <v/>
      </c>
    </row>
    <row r="162" hidden="1" ht="15.75" customHeight="1" s="44">
      <c r="A162" s="18">
        <f>IF('簡易入力モード'!A162&lt;&gt;"",'簡易入力モード'!A162,"")</f>
        <v/>
      </c>
      <c r="B162" s="18" t="n"/>
      <c r="C162" s="19">
        <f>IF('簡易入力モード'!B162&lt;&gt;"",'簡易入力モード'!B162,"")</f>
        <v/>
      </c>
      <c r="D162" s="19">
        <f>IF('簡易入力モード'!C162&lt;&gt;"",'簡易入力モード'!C162,"")</f>
        <v/>
      </c>
      <c r="E162" s="19" t="n"/>
      <c r="F162" s="19" t="n"/>
      <c r="G162" s="19" t="n"/>
      <c r="H162" s="19" t="n"/>
      <c r="I162" s="19" t="n"/>
      <c r="J162" s="19" t="n"/>
      <c r="K162" s="19" t="n"/>
      <c r="L162" s="20" t="n"/>
      <c r="M162" s="20" t="n"/>
      <c r="N162" s="20" t="n"/>
      <c r="O162" s="20" t="n"/>
      <c r="P162" s="20" t="n"/>
      <c r="Q162" s="20" t="n"/>
      <c r="R162" s="18">
        <f>IF('簡易入力モード'!E162&lt;&gt;"",'簡易入力モード'!E162,"")</f>
        <v/>
      </c>
      <c r="S162" s="21" t="n"/>
      <c r="T162" s="19" t="n"/>
      <c r="U162" s="22">
        <f>IFERROR(C162*(D162+E162),"")</f>
        <v/>
      </c>
      <c r="V162" s="22">
        <f>ROUND(100*(0.2*MIN(1,IFERROR(C162/20,0))+0.15*MIN(1,IFERROR(E162/30,0))+0.2*IF(TRIM(G162)="高",1,IF(TRIM(G162)="中",0.5,0))+0.15*IF(TRIM(H162)="高",1,IF(TRIM(H162)="中",0.5,0))+0.1*MIN(1,IFERROR(F162/20,0))+0.15*IF(TRIM(I162)="高",1,IF(TRIM(I162)="中",0.5,0))+0.15*(1-IF(TRIM(J162)="高",1,IF(TRIM(J162)="中",0.5,0)))),0)</f>
        <v/>
      </c>
      <c r="W162" s="22">
        <f>IF(G162="高",IF(H162&lt;&gt;"低","GAS",IF(I162="高","NotebookLM","Gem")),IF(I162="高","NotebookLM","Gem"))</f>
        <v/>
      </c>
      <c r="X162" s="22">
        <f>IF(W162="Gem",0.4,IF(W162="NotebookLM",0.5,IF(W162="GAS",0.7,IF(W162="Microsoft Copilot",0.4,IF(W162="Microsoft 365 AI",0.4,IF(W162="Power Automate",0.7,IF(W162="Power Apps",0.6,IF(W162="ChatGPT",0.5,IF(W162="Claude",0.5,IF(W162="Gemini",0.5,IF(W162="Dify",0.6,IF(W162="n8n",0.7,IF(W162="Make",0.7,IF(W162="Zapier",0.7,IF(W162="その他",0.5,0.5)))))))))))))))</f>
        <v/>
      </c>
      <c r="Y162" s="22">
        <f>IFERROR(U162*(1-X162),"")</f>
        <v/>
      </c>
      <c r="Z162" s="22">
        <f>IFERROR(U162-Y162,"")</f>
        <v/>
      </c>
      <c r="AA162" s="22">
        <f>IF(AND(P162&gt;0,Q162&gt;=0),P162-Q162,"")</f>
        <v/>
      </c>
      <c r="AB162" s="22">
        <f>IF(P162&gt;0,(P162-Q162)/P162,"")</f>
        <v/>
      </c>
    </row>
    <row r="163" hidden="1" ht="15.75" customHeight="1" s="44">
      <c r="A163" s="18">
        <f>IF('簡易入力モード'!A163&lt;&gt;"",'簡易入力モード'!A163,"")</f>
        <v/>
      </c>
      <c r="B163" s="18" t="n"/>
      <c r="C163" s="19">
        <f>IF('簡易入力モード'!B163&lt;&gt;"",'簡易入力モード'!B163,"")</f>
        <v/>
      </c>
      <c r="D163" s="19">
        <f>IF('簡易入力モード'!C163&lt;&gt;"",'簡易入力モード'!C163,"")</f>
        <v/>
      </c>
      <c r="E163" s="19" t="n"/>
      <c r="F163" s="19" t="n"/>
      <c r="G163" s="19" t="n"/>
      <c r="H163" s="19" t="n"/>
      <c r="I163" s="19" t="n"/>
      <c r="J163" s="19" t="n"/>
      <c r="K163" s="19" t="n"/>
      <c r="L163" s="20" t="n"/>
      <c r="M163" s="20" t="n"/>
      <c r="N163" s="20" t="n"/>
      <c r="O163" s="20" t="n"/>
      <c r="P163" s="20" t="n"/>
      <c r="Q163" s="20" t="n"/>
      <c r="R163" s="18">
        <f>IF('簡易入力モード'!E163&lt;&gt;"",'簡易入力モード'!E163,"")</f>
        <v/>
      </c>
      <c r="S163" s="21" t="n"/>
      <c r="T163" s="19" t="n"/>
      <c r="U163" s="22">
        <f>IFERROR(C163*(D163+E163),"")</f>
        <v/>
      </c>
      <c r="V163" s="22">
        <f>ROUND(100*(0.2*MIN(1,IFERROR(C163/20,0))+0.15*MIN(1,IFERROR(E163/30,0))+0.2*IF(TRIM(G163)="高",1,IF(TRIM(G163)="中",0.5,0))+0.15*IF(TRIM(H163)="高",1,IF(TRIM(H163)="中",0.5,0))+0.1*MIN(1,IFERROR(F163/20,0))+0.15*IF(TRIM(I163)="高",1,IF(TRIM(I163)="中",0.5,0))+0.15*(1-IF(TRIM(J163)="高",1,IF(TRIM(J163)="中",0.5,0)))),0)</f>
        <v/>
      </c>
      <c r="W163" s="22">
        <f>IF(G163="高",IF(H163&lt;&gt;"低","GAS",IF(I163="高","NotebookLM","Gem")),IF(I163="高","NotebookLM","Gem"))</f>
        <v/>
      </c>
      <c r="X163" s="22">
        <f>IF(W163="Gem",0.4,IF(W163="NotebookLM",0.5,IF(W163="GAS",0.7,IF(W163="Microsoft Copilot",0.4,IF(W163="Microsoft 365 AI",0.4,IF(W163="Power Automate",0.7,IF(W163="Power Apps",0.6,IF(W163="ChatGPT",0.5,IF(W163="Claude",0.5,IF(W163="Gemini",0.5,IF(W163="Dify",0.6,IF(W163="n8n",0.7,IF(W163="Make",0.7,IF(W163="Zapier",0.7,IF(W163="その他",0.5,0.5)))))))))))))))</f>
        <v/>
      </c>
      <c r="Y163" s="22">
        <f>IFERROR(U163*(1-X163),"")</f>
        <v/>
      </c>
      <c r="Z163" s="22">
        <f>IFERROR(U163-Y163,"")</f>
        <v/>
      </c>
      <c r="AA163" s="22">
        <f>IF(AND(P163&gt;0,Q163&gt;=0),P163-Q163,"")</f>
        <v/>
      </c>
      <c r="AB163" s="22">
        <f>IF(P163&gt;0,(P163-Q163)/P163,"")</f>
        <v/>
      </c>
    </row>
    <row r="164" hidden="1" ht="15.75" customHeight="1" s="44">
      <c r="A164" s="18">
        <f>IF('簡易入力モード'!A164&lt;&gt;"",'簡易入力モード'!A164,"")</f>
        <v/>
      </c>
      <c r="B164" s="18" t="n"/>
      <c r="C164" s="19">
        <f>IF('簡易入力モード'!B164&lt;&gt;"",'簡易入力モード'!B164,"")</f>
        <v/>
      </c>
      <c r="D164" s="19">
        <f>IF('簡易入力モード'!C164&lt;&gt;"",'簡易入力モード'!C164,"")</f>
        <v/>
      </c>
      <c r="E164" s="19" t="n"/>
      <c r="F164" s="19" t="n"/>
      <c r="G164" s="19" t="n"/>
      <c r="H164" s="19" t="n"/>
      <c r="I164" s="19" t="n"/>
      <c r="J164" s="19" t="n"/>
      <c r="K164" s="19" t="n"/>
      <c r="L164" s="20" t="n"/>
      <c r="M164" s="20" t="n"/>
      <c r="N164" s="20" t="n"/>
      <c r="O164" s="20" t="n"/>
      <c r="P164" s="20" t="n"/>
      <c r="Q164" s="20" t="n"/>
      <c r="R164" s="18">
        <f>IF('簡易入力モード'!E164&lt;&gt;"",'簡易入力モード'!E164,"")</f>
        <v/>
      </c>
      <c r="S164" s="21" t="n"/>
      <c r="T164" s="19" t="n"/>
      <c r="U164" s="22">
        <f>IFERROR(C164*(D164+E164),"")</f>
        <v/>
      </c>
      <c r="V164" s="22">
        <f>ROUND(100*(0.2*MIN(1,IFERROR(C164/20,0))+0.15*MIN(1,IFERROR(E164/30,0))+0.2*IF(TRIM(G164)="高",1,IF(TRIM(G164)="中",0.5,0))+0.15*IF(TRIM(H164)="高",1,IF(TRIM(H164)="中",0.5,0))+0.1*MIN(1,IFERROR(F164/20,0))+0.15*IF(TRIM(I164)="高",1,IF(TRIM(I164)="中",0.5,0))+0.15*(1-IF(TRIM(J164)="高",1,IF(TRIM(J164)="中",0.5,0)))),0)</f>
        <v/>
      </c>
      <c r="W164" s="22">
        <f>IF(G164="高",IF(H164&lt;&gt;"低","GAS",IF(I164="高","NotebookLM","Gem")),IF(I164="高","NotebookLM","Gem"))</f>
        <v/>
      </c>
      <c r="X164" s="22">
        <f>IF(W164="Gem",0.4,IF(W164="NotebookLM",0.5,IF(W164="GAS",0.7,IF(W164="Microsoft Copilot",0.4,IF(W164="Microsoft 365 AI",0.4,IF(W164="Power Automate",0.7,IF(W164="Power Apps",0.6,IF(W164="ChatGPT",0.5,IF(W164="Claude",0.5,IF(W164="Gemini",0.5,IF(W164="Dify",0.6,IF(W164="n8n",0.7,IF(W164="Make",0.7,IF(W164="Zapier",0.7,IF(W164="その他",0.5,0.5)))))))))))))))</f>
        <v/>
      </c>
      <c r="Y164" s="22">
        <f>IFERROR(U164*(1-X164),"")</f>
        <v/>
      </c>
      <c r="Z164" s="22">
        <f>IFERROR(U164-Y164,"")</f>
        <v/>
      </c>
      <c r="AA164" s="22">
        <f>IF(AND(P164&gt;0,Q164&gt;=0),P164-Q164,"")</f>
        <v/>
      </c>
      <c r="AB164" s="22">
        <f>IF(P164&gt;0,(P164-Q164)/P164,"")</f>
        <v/>
      </c>
    </row>
    <row r="165" hidden="1" ht="15.75" customHeight="1" s="44">
      <c r="A165" s="18">
        <f>IF('簡易入力モード'!A165&lt;&gt;"",'簡易入力モード'!A165,"")</f>
        <v/>
      </c>
      <c r="B165" s="18" t="n"/>
      <c r="C165" s="19">
        <f>IF('簡易入力モード'!B165&lt;&gt;"",'簡易入力モード'!B165,"")</f>
        <v/>
      </c>
      <c r="D165" s="19">
        <f>IF('簡易入力モード'!C165&lt;&gt;"",'簡易入力モード'!C165,"")</f>
        <v/>
      </c>
      <c r="E165" s="19" t="n"/>
      <c r="F165" s="19" t="n"/>
      <c r="G165" s="19" t="n"/>
      <c r="H165" s="19" t="n"/>
      <c r="I165" s="19" t="n"/>
      <c r="J165" s="19" t="n"/>
      <c r="K165" s="19" t="n"/>
      <c r="L165" s="20" t="n"/>
      <c r="M165" s="20" t="n"/>
      <c r="N165" s="20" t="n"/>
      <c r="O165" s="20" t="n"/>
      <c r="P165" s="20" t="n"/>
      <c r="Q165" s="20" t="n"/>
      <c r="R165" s="18">
        <f>IF('簡易入力モード'!E165&lt;&gt;"",'簡易入力モード'!E165,"")</f>
        <v/>
      </c>
      <c r="S165" s="21" t="n"/>
      <c r="T165" s="19" t="n"/>
      <c r="U165" s="22">
        <f>IFERROR(C165*(D165+E165),"")</f>
        <v/>
      </c>
      <c r="V165" s="22">
        <f>ROUND(100*(0.2*MIN(1,IFERROR(C165/20,0))+0.15*MIN(1,IFERROR(E165/30,0))+0.2*IF(TRIM(G165)="高",1,IF(TRIM(G165)="中",0.5,0))+0.15*IF(TRIM(H165)="高",1,IF(TRIM(H165)="中",0.5,0))+0.1*MIN(1,IFERROR(F165/20,0))+0.15*IF(TRIM(I165)="高",1,IF(TRIM(I165)="中",0.5,0))+0.15*(1-IF(TRIM(J165)="高",1,IF(TRIM(J165)="中",0.5,0)))),0)</f>
        <v/>
      </c>
      <c r="W165" s="22">
        <f>IF(G165="高",IF(H165&lt;&gt;"低","GAS",IF(I165="高","NotebookLM","Gem")),IF(I165="高","NotebookLM","Gem"))</f>
        <v/>
      </c>
      <c r="X165" s="22">
        <f>IF(W165="Gem",0.4,IF(W165="NotebookLM",0.5,IF(W165="GAS",0.7,IF(W165="Microsoft Copilot",0.4,IF(W165="Microsoft 365 AI",0.4,IF(W165="Power Automate",0.7,IF(W165="Power Apps",0.6,IF(W165="ChatGPT",0.5,IF(W165="Claude",0.5,IF(W165="Gemini",0.5,IF(W165="Dify",0.6,IF(W165="n8n",0.7,IF(W165="Make",0.7,IF(W165="Zapier",0.7,IF(W165="その他",0.5,0.5)))))))))))))))</f>
        <v/>
      </c>
      <c r="Y165" s="22">
        <f>IFERROR(U165*(1-X165),"")</f>
        <v/>
      </c>
      <c r="Z165" s="22">
        <f>IFERROR(U165-Y165,"")</f>
        <v/>
      </c>
      <c r="AA165" s="22">
        <f>IF(AND(P165&gt;0,Q165&gt;=0),P165-Q165,"")</f>
        <v/>
      </c>
      <c r="AB165" s="22">
        <f>IF(P165&gt;0,(P165-Q165)/P165,"")</f>
        <v/>
      </c>
    </row>
    <row r="166" hidden="1" ht="15.75" customHeight="1" s="44">
      <c r="A166" s="18">
        <f>IF('簡易入力モード'!A166&lt;&gt;"",'簡易入力モード'!A166,"")</f>
        <v/>
      </c>
      <c r="B166" s="18" t="n"/>
      <c r="C166" s="19">
        <f>IF('簡易入力モード'!B166&lt;&gt;"",'簡易入力モード'!B166,"")</f>
        <v/>
      </c>
      <c r="D166" s="19">
        <f>IF('簡易入力モード'!C166&lt;&gt;"",'簡易入力モード'!C166,"")</f>
        <v/>
      </c>
      <c r="E166" s="19" t="n"/>
      <c r="F166" s="19" t="n"/>
      <c r="G166" s="19" t="n"/>
      <c r="H166" s="19" t="n"/>
      <c r="I166" s="19" t="n"/>
      <c r="J166" s="19" t="n"/>
      <c r="K166" s="19" t="n"/>
      <c r="L166" s="20" t="n"/>
      <c r="M166" s="20" t="n"/>
      <c r="N166" s="20" t="n"/>
      <c r="O166" s="20" t="n"/>
      <c r="P166" s="20" t="n"/>
      <c r="Q166" s="20" t="n"/>
      <c r="R166" s="18">
        <f>IF('簡易入力モード'!E166&lt;&gt;"",'簡易入力モード'!E166,"")</f>
        <v/>
      </c>
      <c r="S166" s="21" t="n"/>
      <c r="T166" s="19" t="n"/>
      <c r="U166" s="22">
        <f>IFERROR(C166*(D166+E166),"")</f>
        <v/>
      </c>
      <c r="V166" s="22">
        <f>ROUND(100*(0.2*MIN(1,IFERROR(C166/20,0))+0.15*MIN(1,IFERROR(E166/30,0))+0.2*IF(TRIM(G166)="高",1,IF(TRIM(G166)="中",0.5,0))+0.15*IF(TRIM(H166)="高",1,IF(TRIM(H166)="中",0.5,0))+0.1*MIN(1,IFERROR(F166/20,0))+0.15*IF(TRIM(I166)="高",1,IF(TRIM(I166)="中",0.5,0))+0.15*(1-IF(TRIM(J166)="高",1,IF(TRIM(J166)="中",0.5,0)))),0)</f>
        <v/>
      </c>
      <c r="W166" s="22">
        <f>IF(G166="高",IF(H166&lt;&gt;"低","GAS",IF(I166="高","NotebookLM","Gem")),IF(I166="高","NotebookLM","Gem"))</f>
        <v/>
      </c>
      <c r="X166" s="22">
        <f>IF(W166="Gem",0.4,IF(W166="NotebookLM",0.5,IF(W166="GAS",0.7,IF(W166="Microsoft Copilot",0.4,IF(W166="Microsoft 365 AI",0.4,IF(W166="Power Automate",0.7,IF(W166="Power Apps",0.6,IF(W166="ChatGPT",0.5,IF(W166="Claude",0.5,IF(W166="Gemini",0.5,IF(W166="Dify",0.6,IF(W166="n8n",0.7,IF(W166="Make",0.7,IF(W166="Zapier",0.7,IF(W166="その他",0.5,0.5)))))))))))))))</f>
        <v/>
      </c>
      <c r="Y166" s="22">
        <f>IFERROR(U166*(1-X166),"")</f>
        <v/>
      </c>
      <c r="Z166" s="22">
        <f>IFERROR(U166-Y166,"")</f>
        <v/>
      </c>
      <c r="AA166" s="22">
        <f>IF(AND(P166&gt;0,Q166&gt;=0),P166-Q166,"")</f>
        <v/>
      </c>
      <c r="AB166" s="22">
        <f>IF(P166&gt;0,(P166-Q166)/P166,"")</f>
        <v/>
      </c>
    </row>
    <row r="167" hidden="1" ht="15.75" customHeight="1" s="44">
      <c r="A167" s="18">
        <f>IF('簡易入力モード'!A167&lt;&gt;"",'簡易入力モード'!A167,"")</f>
        <v/>
      </c>
      <c r="B167" s="18" t="n"/>
      <c r="C167" s="19">
        <f>IF('簡易入力モード'!B167&lt;&gt;"",'簡易入力モード'!B167,"")</f>
        <v/>
      </c>
      <c r="D167" s="19">
        <f>IF('簡易入力モード'!C167&lt;&gt;"",'簡易入力モード'!C167,"")</f>
        <v/>
      </c>
      <c r="E167" s="19" t="n"/>
      <c r="F167" s="19" t="n"/>
      <c r="G167" s="19" t="n"/>
      <c r="H167" s="19" t="n"/>
      <c r="I167" s="19" t="n"/>
      <c r="J167" s="19" t="n"/>
      <c r="K167" s="19" t="n"/>
      <c r="L167" s="20" t="n"/>
      <c r="M167" s="20" t="n"/>
      <c r="N167" s="20" t="n"/>
      <c r="O167" s="20" t="n"/>
      <c r="P167" s="20" t="n"/>
      <c r="Q167" s="20" t="n"/>
      <c r="R167" s="18">
        <f>IF('簡易入力モード'!E167&lt;&gt;"",'簡易入力モード'!E167,"")</f>
        <v/>
      </c>
      <c r="S167" s="21" t="n"/>
      <c r="T167" s="19" t="n"/>
      <c r="U167" s="22">
        <f>IFERROR(C167*(D167+E167),"")</f>
        <v/>
      </c>
      <c r="V167" s="22">
        <f>ROUND(100*(0.2*MIN(1,IFERROR(C167/20,0))+0.15*MIN(1,IFERROR(E167/30,0))+0.2*IF(TRIM(G167)="高",1,IF(TRIM(G167)="中",0.5,0))+0.15*IF(TRIM(H167)="高",1,IF(TRIM(H167)="中",0.5,0))+0.1*MIN(1,IFERROR(F167/20,0))+0.15*IF(TRIM(I167)="高",1,IF(TRIM(I167)="中",0.5,0))+0.15*(1-IF(TRIM(J167)="高",1,IF(TRIM(J167)="中",0.5,0)))),0)</f>
        <v/>
      </c>
      <c r="W167" s="22">
        <f>IF(G167="高",IF(H167&lt;&gt;"低","GAS",IF(I167="高","NotebookLM","Gem")),IF(I167="高","NotebookLM","Gem"))</f>
        <v/>
      </c>
      <c r="X167" s="22">
        <f>IF(W167="Gem",0.4,IF(W167="NotebookLM",0.5,IF(W167="GAS",0.7,IF(W167="Microsoft Copilot",0.4,IF(W167="Microsoft 365 AI",0.4,IF(W167="Power Automate",0.7,IF(W167="Power Apps",0.6,IF(W167="ChatGPT",0.5,IF(W167="Claude",0.5,IF(W167="Gemini",0.5,IF(W167="Dify",0.6,IF(W167="n8n",0.7,IF(W167="Make",0.7,IF(W167="Zapier",0.7,IF(W167="その他",0.5,0.5)))))))))))))))</f>
        <v/>
      </c>
      <c r="Y167" s="22">
        <f>IFERROR(U167*(1-X167),"")</f>
        <v/>
      </c>
      <c r="Z167" s="22">
        <f>IFERROR(U167-Y167,"")</f>
        <v/>
      </c>
      <c r="AA167" s="22">
        <f>IF(AND(P167&gt;0,Q167&gt;=0),P167-Q167,"")</f>
        <v/>
      </c>
      <c r="AB167" s="22">
        <f>IF(P167&gt;0,(P167-Q167)/P167,"")</f>
        <v/>
      </c>
    </row>
    <row r="168" hidden="1" ht="15.75" customHeight="1" s="44">
      <c r="A168" s="18">
        <f>IF('簡易入力モード'!A168&lt;&gt;"",'簡易入力モード'!A168,"")</f>
        <v/>
      </c>
      <c r="B168" s="18" t="n"/>
      <c r="C168" s="19">
        <f>IF('簡易入力モード'!B168&lt;&gt;"",'簡易入力モード'!B168,"")</f>
        <v/>
      </c>
      <c r="D168" s="19">
        <f>IF('簡易入力モード'!C168&lt;&gt;"",'簡易入力モード'!C168,"")</f>
        <v/>
      </c>
      <c r="E168" s="19" t="n"/>
      <c r="F168" s="19" t="n"/>
      <c r="G168" s="19" t="n"/>
      <c r="H168" s="19" t="n"/>
      <c r="I168" s="19" t="n"/>
      <c r="J168" s="19" t="n"/>
      <c r="K168" s="19" t="n"/>
      <c r="L168" s="20" t="n"/>
      <c r="M168" s="20" t="n"/>
      <c r="N168" s="20" t="n"/>
      <c r="O168" s="20" t="n"/>
      <c r="P168" s="20" t="n"/>
      <c r="Q168" s="20" t="n"/>
      <c r="R168" s="18">
        <f>IF('簡易入力モード'!E168&lt;&gt;"",'簡易入力モード'!E168,"")</f>
        <v/>
      </c>
      <c r="S168" s="21" t="n"/>
      <c r="T168" s="19" t="n"/>
      <c r="U168" s="22">
        <f>IFERROR(C168*(D168+E168),"")</f>
        <v/>
      </c>
      <c r="V168" s="22">
        <f>ROUND(100*(0.2*MIN(1,IFERROR(C168/20,0))+0.15*MIN(1,IFERROR(E168/30,0))+0.2*IF(TRIM(G168)="高",1,IF(TRIM(G168)="中",0.5,0))+0.15*IF(TRIM(H168)="高",1,IF(TRIM(H168)="中",0.5,0))+0.1*MIN(1,IFERROR(F168/20,0))+0.15*IF(TRIM(I168)="高",1,IF(TRIM(I168)="中",0.5,0))+0.15*(1-IF(TRIM(J168)="高",1,IF(TRIM(J168)="中",0.5,0)))),0)</f>
        <v/>
      </c>
      <c r="W168" s="22">
        <f>IF(G168="高",IF(H168&lt;&gt;"低","GAS",IF(I168="高","NotebookLM","Gem")),IF(I168="高","NotebookLM","Gem"))</f>
        <v/>
      </c>
      <c r="X168" s="22">
        <f>IF(W168="Gem",0.4,IF(W168="NotebookLM",0.5,IF(W168="GAS",0.7,IF(W168="Microsoft Copilot",0.4,IF(W168="Microsoft 365 AI",0.4,IF(W168="Power Automate",0.7,IF(W168="Power Apps",0.6,IF(W168="ChatGPT",0.5,IF(W168="Claude",0.5,IF(W168="Gemini",0.5,IF(W168="Dify",0.6,IF(W168="n8n",0.7,IF(W168="Make",0.7,IF(W168="Zapier",0.7,IF(W168="その他",0.5,0.5)))))))))))))))</f>
        <v/>
      </c>
      <c r="Y168" s="22">
        <f>IFERROR(U168*(1-X168),"")</f>
        <v/>
      </c>
      <c r="Z168" s="22">
        <f>IFERROR(U168-Y168,"")</f>
        <v/>
      </c>
      <c r="AA168" s="22">
        <f>IF(AND(P168&gt;0,Q168&gt;=0),P168-Q168,"")</f>
        <v/>
      </c>
      <c r="AB168" s="22">
        <f>IF(P168&gt;0,(P168-Q168)/P168,"")</f>
        <v/>
      </c>
    </row>
    <row r="169" hidden="1" ht="15.75" customHeight="1" s="44">
      <c r="A169" s="18">
        <f>IF('簡易入力モード'!A169&lt;&gt;"",'簡易入力モード'!A169,"")</f>
        <v/>
      </c>
      <c r="B169" s="18" t="n"/>
      <c r="C169" s="19">
        <f>IF('簡易入力モード'!B169&lt;&gt;"",'簡易入力モード'!B169,"")</f>
        <v/>
      </c>
      <c r="D169" s="19">
        <f>IF('簡易入力モード'!C169&lt;&gt;"",'簡易入力モード'!C169,"")</f>
        <v/>
      </c>
      <c r="E169" s="19" t="n"/>
      <c r="F169" s="19" t="n"/>
      <c r="G169" s="19" t="n"/>
      <c r="H169" s="19" t="n"/>
      <c r="I169" s="19" t="n"/>
      <c r="J169" s="19" t="n"/>
      <c r="K169" s="19" t="n"/>
      <c r="L169" s="20" t="n"/>
      <c r="M169" s="20" t="n"/>
      <c r="N169" s="20" t="n"/>
      <c r="O169" s="20" t="n"/>
      <c r="P169" s="20" t="n"/>
      <c r="Q169" s="20" t="n"/>
      <c r="R169" s="18">
        <f>IF('簡易入力モード'!E169&lt;&gt;"",'簡易入力モード'!E169,"")</f>
        <v/>
      </c>
      <c r="S169" s="21" t="n"/>
      <c r="T169" s="19" t="n"/>
      <c r="U169" s="22">
        <f>IFERROR(C169*(D169+E169),"")</f>
        <v/>
      </c>
      <c r="V169" s="22">
        <f>ROUND(100*(0.2*MIN(1,IFERROR(C169/20,0))+0.15*MIN(1,IFERROR(E169/30,0))+0.2*IF(TRIM(G169)="高",1,IF(TRIM(G169)="中",0.5,0))+0.15*IF(TRIM(H169)="高",1,IF(TRIM(H169)="中",0.5,0))+0.1*MIN(1,IFERROR(F169/20,0))+0.15*IF(TRIM(I169)="高",1,IF(TRIM(I169)="中",0.5,0))+0.15*(1-IF(TRIM(J169)="高",1,IF(TRIM(J169)="中",0.5,0)))),0)</f>
        <v/>
      </c>
      <c r="W169" s="22">
        <f>IF(G169="高",IF(H169&lt;&gt;"低","GAS",IF(I169="高","NotebookLM","Gem")),IF(I169="高","NotebookLM","Gem"))</f>
        <v/>
      </c>
      <c r="X169" s="22">
        <f>IF(W169="Gem",0.4,IF(W169="NotebookLM",0.5,IF(W169="GAS",0.7,IF(W169="Microsoft Copilot",0.4,IF(W169="Microsoft 365 AI",0.4,IF(W169="Power Automate",0.7,IF(W169="Power Apps",0.6,IF(W169="ChatGPT",0.5,IF(W169="Claude",0.5,IF(W169="Gemini",0.5,IF(W169="Dify",0.6,IF(W169="n8n",0.7,IF(W169="Make",0.7,IF(W169="Zapier",0.7,IF(W169="その他",0.5,0.5)))))))))))))))</f>
        <v/>
      </c>
      <c r="Y169" s="22">
        <f>IFERROR(U169*(1-X169),"")</f>
        <v/>
      </c>
      <c r="Z169" s="22">
        <f>IFERROR(U169-Y169,"")</f>
        <v/>
      </c>
      <c r="AA169" s="22">
        <f>IF(AND(P169&gt;0,Q169&gt;=0),P169-Q169,"")</f>
        <v/>
      </c>
      <c r="AB169" s="22">
        <f>IF(P169&gt;0,(P169-Q169)/P169,"")</f>
        <v/>
      </c>
    </row>
    <row r="170" hidden="1" ht="15.75" customHeight="1" s="44">
      <c r="A170" s="18">
        <f>IF('簡易入力モード'!A170&lt;&gt;"",'簡易入力モード'!A170,"")</f>
        <v/>
      </c>
      <c r="B170" s="18" t="n"/>
      <c r="C170" s="19">
        <f>IF('簡易入力モード'!B170&lt;&gt;"",'簡易入力モード'!B170,"")</f>
        <v/>
      </c>
      <c r="D170" s="19">
        <f>IF('簡易入力モード'!C170&lt;&gt;"",'簡易入力モード'!C170,"")</f>
        <v/>
      </c>
      <c r="E170" s="19" t="n"/>
      <c r="F170" s="19" t="n"/>
      <c r="G170" s="19" t="n"/>
      <c r="H170" s="19" t="n"/>
      <c r="I170" s="19" t="n"/>
      <c r="J170" s="19" t="n"/>
      <c r="K170" s="19" t="n"/>
      <c r="L170" s="20" t="n"/>
      <c r="M170" s="20" t="n"/>
      <c r="N170" s="20" t="n"/>
      <c r="O170" s="20" t="n"/>
      <c r="P170" s="20" t="n"/>
      <c r="Q170" s="20" t="n"/>
      <c r="R170" s="18">
        <f>IF('簡易入力モード'!E170&lt;&gt;"",'簡易入力モード'!E170,"")</f>
        <v/>
      </c>
      <c r="S170" s="21" t="n"/>
      <c r="T170" s="19" t="n"/>
      <c r="U170" s="22">
        <f>IFERROR(C170*(D170+E170),"")</f>
        <v/>
      </c>
      <c r="V170" s="22">
        <f>ROUND(100*(0.2*MIN(1,IFERROR(C170/20,0))+0.15*MIN(1,IFERROR(E170/30,0))+0.2*IF(TRIM(G170)="高",1,IF(TRIM(G170)="中",0.5,0))+0.15*IF(TRIM(H170)="高",1,IF(TRIM(H170)="中",0.5,0))+0.1*MIN(1,IFERROR(F170/20,0))+0.15*IF(TRIM(I170)="高",1,IF(TRIM(I170)="中",0.5,0))+0.15*(1-IF(TRIM(J170)="高",1,IF(TRIM(J170)="中",0.5,0)))),0)</f>
        <v/>
      </c>
      <c r="W170" s="22">
        <f>IF(G170="高",IF(H170&lt;&gt;"低","GAS",IF(I170="高","NotebookLM","Gem")),IF(I170="高","NotebookLM","Gem"))</f>
        <v/>
      </c>
      <c r="X170" s="22">
        <f>IF(W170="Gem",0.4,IF(W170="NotebookLM",0.5,IF(W170="GAS",0.7,IF(W170="Microsoft Copilot",0.4,IF(W170="Microsoft 365 AI",0.4,IF(W170="Power Automate",0.7,IF(W170="Power Apps",0.6,IF(W170="ChatGPT",0.5,IF(W170="Claude",0.5,IF(W170="Gemini",0.5,IF(W170="Dify",0.6,IF(W170="n8n",0.7,IF(W170="Make",0.7,IF(W170="Zapier",0.7,IF(W170="その他",0.5,0.5)))))))))))))))</f>
        <v/>
      </c>
      <c r="Y170" s="22">
        <f>IFERROR(U170*(1-X170),"")</f>
        <v/>
      </c>
      <c r="Z170" s="22">
        <f>IFERROR(U170-Y170,"")</f>
        <v/>
      </c>
      <c r="AA170" s="22">
        <f>IF(AND(P170&gt;0,Q170&gt;=0),P170-Q170,"")</f>
        <v/>
      </c>
      <c r="AB170" s="22">
        <f>IF(P170&gt;0,(P170-Q170)/P170,"")</f>
        <v/>
      </c>
    </row>
    <row r="171" hidden="1" ht="15.75" customHeight="1" s="44">
      <c r="A171" s="18">
        <f>IF('簡易入力モード'!A171&lt;&gt;"",'簡易入力モード'!A171,"")</f>
        <v/>
      </c>
      <c r="B171" s="18" t="n"/>
      <c r="C171" s="19">
        <f>IF('簡易入力モード'!B171&lt;&gt;"",'簡易入力モード'!B171,"")</f>
        <v/>
      </c>
      <c r="D171" s="19">
        <f>IF('簡易入力モード'!C171&lt;&gt;"",'簡易入力モード'!C171,"")</f>
        <v/>
      </c>
      <c r="E171" s="19" t="n"/>
      <c r="F171" s="19" t="n"/>
      <c r="G171" s="19" t="n"/>
      <c r="H171" s="19" t="n"/>
      <c r="I171" s="19" t="n"/>
      <c r="J171" s="19" t="n"/>
      <c r="K171" s="19" t="n"/>
      <c r="L171" s="20" t="n"/>
      <c r="M171" s="20" t="n"/>
      <c r="N171" s="20" t="n"/>
      <c r="O171" s="20" t="n"/>
      <c r="P171" s="20" t="n"/>
      <c r="Q171" s="20" t="n"/>
      <c r="R171" s="18">
        <f>IF('簡易入力モード'!E171&lt;&gt;"",'簡易入力モード'!E171,"")</f>
        <v/>
      </c>
      <c r="S171" s="21" t="n"/>
      <c r="T171" s="19" t="n"/>
      <c r="U171" s="22">
        <f>IFERROR(C171*(D171+E171),"")</f>
        <v/>
      </c>
      <c r="V171" s="22">
        <f>ROUND(100*(0.2*MIN(1,IFERROR(C171/20,0))+0.15*MIN(1,IFERROR(E171/30,0))+0.2*IF(TRIM(G171)="高",1,IF(TRIM(G171)="中",0.5,0))+0.15*IF(TRIM(H171)="高",1,IF(TRIM(H171)="中",0.5,0))+0.1*MIN(1,IFERROR(F171/20,0))+0.15*IF(TRIM(I171)="高",1,IF(TRIM(I171)="中",0.5,0))+0.15*(1-IF(TRIM(J171)="高",1,IF(TRIM(J171)="中",0.5,0)))),0)</f>
        <v/>
      </c>
      <c r="W171" s="22">
        <f>IF(G171="高",IF(H171&lt;&gt;"低","GAS",IF(I171="高","NotebookLM","Gem")),IF(I171="高","NotebookLM","Gem"))</f>
        <v/>
      </c>
      <c r="X171" s="22">
        <f>IF(W171="Gem",0.4,IF(W171="NotebookLM",0.5,IF(W171="GAS",0.7,IF(W171="Microsoft Copilot",0.4,IF(W171="Microsoft 365 AI",0.4,IF(W171="Power Automate",0.7,IF(W171="Power Apps",0.6,IF(W171="ChatGPT",0.5,IF(W171="Claude",0.5,IF(W171="Gemini",0.5,IF(W171="Dify",0.6,IF(W171="n8n",0.7,IF(W171="Make",0.7,IF(W171="Zapier",0.7,IF(W171="その他",0.5,0.5)))))))))))))))</f>
        <v/>
      </c>
      <c r="Y171" s="22">
        <f>IFERROR(U171*(1-X171),"")</f>
        <v/>
      </c>
      <c r="Z171" s="22">
        <f>IFERROR(U171-Y171,"")</f>
        <v/>
      </c>
      <c r="AA171" s="22">
        <f>IF(AND(P171&gt;0,Q171&gt;=0),P171-Q171,"")</f>
        <v/>
      </c>
      <c r="AB171" s="22">
        <f>IF(P171&gt;0,(P171-Q171)/P171,"")</f>
        <v/>
      </c>
    </row>
    <row r="172" hidden="1" ht="15.75" customHeight="1" s="44">
      <c r="A172" s="18">
        <f>IF('簡易入力モード'!A172&lt;&gt;"",'簡易入力モード'!A172,"")</f>
        <v/>
      </c>
      <c r="B172" s="18" t="n"/>
      <c r="C172" s="19">
        <f>IF('簡易入力モード'!B172&lt;&gt;"",'簡易入力モード'!B172,"")</f>
        <v/>
      </c>
      <c r="D172" s="19">
        <f>IF('簡易入力モード'!C172&lt;&gt;"",'簡易入力モード'!C172,"")</f>
        <v/>
      </c>
      <c r="E172" s="19" t="n"/>
      <c r="F172" s="19" t="n"/>
      <c r="G172" s="19" t="n"/>
      <c r="H172" s="19" t="n"/>
      <c r="I172" s="19" t="n"/>
      <c r="J172" s="19" t="n"/>
      <c r="K172" s="19" t="n"/>
      <c r="L172" s="20" t="n"/>
      <c r="M172" s="20" t="n"/>
      <c r="N172" s="20" t="n"/>
      <c r="O172" s="20" t="n"/>
      <c r="P172" s="20" t="n"/>
      <c r="Q172" s="20" t="n"/>
      <c r="R172" s="18">
        <f>IF('簡易入力モード'!E172&lt;&gt;"",'簡易入力モード'!E172,"")</f>
        <v/>
      </c>
      <c r="S172" s="21" t="n"/>
      <c r="T172" s="19" t="n"/>
      <c r="U172" s="22">
        <f>IFERROR(C172*(D172+E172),"")</f>
        <v/>
      </c>
      <c r="V172" s="22">
        <f>ROUND(100*(0.2*MIN(1,IFERROR(C172/20,0))+0.15*MIN(1,IFERROR(E172/30,0))+0.2*IF(TRIM(G172)="高",1,IF(TRIM(G172)="中",0.5,0))+0.15*IF(TRIM(H172)="高",1,IF(TRIM(H172)="中",0.5,0))+0.1*MIN(1,IFERROR(F172/20,0))+0.15*IF(TRIM(I172)="高",1,IF(TRIM(I172)="中",0.5,0))+0.15*(1-IF(TRIM(J172)="高",1,IF(TRIM(J172)="中",0.5,0)))),0)</f>
        <v/>
      </c>
      <c r="W172" s="22">
        <f>IF(G172="高",IF(H172&lt;&gt;"低","GAS",IF(I172="高","NotebookLM","Gem")),IF(I172="高","NotebookLM","Gem"))</f>
        <v/>
      </c>
      <c r="X172" s="22">
        <f>IF(W172="Gem",0.4,IF(W172="NotebookLM",0.5,IF(W172="GAS",0.7,IF(W172="Microsoft Copilot",0.4,IF(W172="Microsoft 365 AI",0.4,IF(W172="Power Automate",0.7,IF(W172="Power Apps",0.6,IF(W172="ChatGPT",0.5,IF(W172="Claude",0.5,IF(W172="Gemini",0.5,IF(W172="Dify",0.6,IF(W172="n8n",0.7,IF(W172="Make",0.7,IF(W172="Zapier",0.7,IF(W172="その他",0.5,0.5)))))))))))))))</f>
        <v/>
      </c>
      <c r="Y172" s="22">
        <f>IFERROR(U172*(1-X172),"")</f>
        <v/>
      </c>
      <c r="Z172" s="22">
        <f>IFERROR(U172-Y172,"")</f>
        <v/>
      </c>
      <c r="AA172" s="22">
        <f>IF(AND(P172&gt;0,Q172&gt;=0),P172-Q172,"")</f>
        <v/>
      </c>
      <c r="AB172" s="22">
        <f>IF(P172&gt;0,(P172-Q172)/P172,"")</f>
        <v/>
      </c>
    </row>
    <row r="173" hidden="1" ht="15.75" customHeight="1" s="44">
      <c r="A173" s="18">
        <f>IF('簡易入力モード'!A173&lt;&gt;"",'簡易入力モード'!A173,"")</f>
        <v/>
      </c>
      <c r="B173" s="18" t="n"/>
      <c r="C173" s="19">
        <f>IF('簡易入力モード'!B173&lt;&gt;"",'簡易入力モード'!B173,"")</f>
        <v/>
      </c>
      <c r="D173" s="19">
        <f>IF('簡易入力モード'!C173&lt;&gt;"",'簡易入力モード'!C173,"")</f>
        <v/>
      </c>
      <c r="E173" s="19" t="n"/>
      <c r="F173" s="19" t="n"/>
      <c r="G173" s="19" t="n"/>
      <c r="H173" s="19" t="n"/>
      <c r="I173" s="19" t="n"/>
      <c r="J173" s="19" t="n"/>
      <c r="K173" s="19" t="n"/>
      <c r="L173" s="20" t="n"/>
      <c r="M173" s="20" t="n"/>
      <c r="N173" s="20" t="n"/>
      <c r="O173" s="20" t="n"/>
      <c r="P173" s="20" t="n"/>
      <c r="Q173" s="20" t="n"/>
      <c r="R173" s="18">
        <f>IF('簡易入力モード'!E173&lt;&gt;"",'簡易入力モード'!E173,"")</f>
        <v/>
      </c>
      <c r="S173" s="21" t="n"/>
      <c r="T173" s="19" t="n"/>
      <c r="U173" s="22">
        <f>IFERROR(C173*(D173+E173),"")</f>
        <v/>
      </c>
      <c r="V173" s="22">
        <f>ROUND(100*(0.2*MIN(1,IFERROR(C173/20,0))+0.15*MIN(1,IFERROR(E173/30,0))+0.2*IF(TRIM(G173)="高",1,IF(TRIM(G173)="中",0.5,0))+0.15*IF(TRIM(H173)="高",1,IF(TRIM(H173)="中",0.5,0))+0.1*MIN(1,IFERROR(F173/20,0))+0.15*IF(TRIM(I173)="高",1,IF(TRIM(I173)="中",0.5,0))+0.15*(1-IF(TRIM(J173)="高",1,IF(TRIM(J173)="中",0.5,0)))),0)</f>
        <v/>
      </c>
      <c r="W173" s="22">
        <f>IF(G173="高",IF(H173&lt;&gt;"低","GAS",IF(I173="高","NotebookLM","Gem")),IF(I173="高","NotebookLM","Gem"))</f>
        <v/>
      </c>
      <c r="X173" s="22">
        <f>IF(W173="Gem",0.4,IF(W173="NotebookLM",0.5,IF(W173="GAS",0.7,IF(W173="Microsoft Copilot",0.4,IF(W173="Microsoft 365 AI",0.4,IF(W173="Power Automate",0.7,IF(W173="Power Apps",0.6,IF(W173="ChatGPT",0.5,IF(W173="Claude",0.5,IF(W173="Gemini",0.5,IF(W173="Dify",0.6,IF(W173="n8n",0.7,IF(W173="Make",0.7,IF(W173="Zapier",0.7,IF(W173="その他",0.5,0.5)))))))))))))))</f>
        <v/>
      </c>
      <c r="Y173" s="22">
        <f>IFERROR(U173*(1-X173),"")</f>
        <v/>
      </c>
      <c r="Z173" s="22">
        <f>IFERROR(U173-Y173,"")</f>
        <v/>
      </c>
      <c r="AA173" s="22">
        <f>IF(AND(P173&gt;0,Q173&gt;=0),P173-Q173,"")</f>
        <v/>
      </c>
      <c r="AB173" s="22">
        <f>IF(P173&gt;0,(P173-Q173)/P173,"")</f>
        <v/>
      </c>
    </row>
    <row r="174" hidden="1" ht="15.75" customHeight="1" s="44">
      <c r="A174" s="18">
        <f>IF('簡易入力モード'!A174&lt;&gt;"",'簡易入力モード'!A174,"")</f>
        <v/>
      </c>
      <c r="B174" s="18" t="n"/>
      <c r="C174" s="19">
        <f>IF('簡易入力モード'!B174&lt;&gt;"",'簡易入力モード'!B174,"")</f>
        <v/>
      </c>
      <c r="D174" s="19">
        <f>IF('簡易入力モード'!C174&lt;&gt;"",'簡易入力モード'!C174,"")</f>
        <v/>
      </c>
      <c r="E174" s="19" t="n"/>
      <c r="F174" s="19" t="n"/>
      <c r="G174" s="19" t="n"/>
      <c r="H174" s="19" t="n"/>
      <c r="I174" s="19" t="n"/>
      <c r="J174" s="19" t="n"/>
      <c r="K174" s="19" t="n"/>
      <c r="L174" s="20" t="n"/>
      <c r="M174" s="20" t="n"/>
      <c r="N174" s="20" t="n"/>
      <c r="O174" s="20" t="n"/>
      <c r="P174" s="20" t="n"/>
      <c r="Q174" s="20" t="n"/>
      <c r="R174" s="18">
        <f>IF('簡易入力モード'!E174&lt;&gt;"",'簡易入力モード'!E174,"")</f>
        <v/>
      </c>
      <c r="S174" s="21" t="n"/>
      <c r="T174" s="19" t="n"/>
      <c r="U174" s="22">
        <f>IFERROR(C174*(D174+E174),"")</f>
        <v/>
      </c>
      <c r="V174" s="22">
        <f>ROUND(100*(0.2*MIN(1,IFERROR(C174/20,0))+0.15*MIN(1,IFERROR(E174/30,0))+0.2*IF(TRIM(G174)="高",1,IF(TRIM(G174)="中",0.5,0))+0.15*IF(TRIM(H174)="高",1,IF(TRIM(H174)="中",0.5,0))+0.1*MIN(1,IFERROR(F174/20,0))+0.15*IF(TRIM(I174)="高",1,IF(TRIM(I174)="中",0.5,0))+0.15*(1-IF(TRIM(J174)="高",1,IF(TRIM(J174)="中",0.5,0)))),0)</f>
        <v/>
      </c>
      <c r="W174" s="22">
        <f>IF(G174="高",IF(H174&lt;&gt;"低","GAS",IF(I174="高","NotebookLM","Gem")),IF(I174="高","NotebookLM","Gem"))</f>
        <v/>
      </c>
      <c r="X174" s="22">
        <f>IF(W174="Gem",0.4,IF(W174="NotebookLM",0.5,IF(W174="GAS",0.7,IF(W174="Microsoft Copilot",0.4,IF(W174="Microsoft 365 AI",0.4,IF(W174="Power Automate",0.7,IF(W174="Power Apps",0.6,IF(W174="ChatGPT",0.5,IF(W174="Claude",0.5,IF(W174="Gemini",0.5,IF(W174="Dify",0.6,IF(W174="n8n",0.7,IF(W174="Make",0.7,IF(W174="Zapier",0.7,IF(W174="その他",0.5,0.5)))))))))))))))</f>
        <v/>
      </c>
      <c r="Y174" s="22">
        <f>IFERROR(U174*(1-X174),"")</f>
        <v/>
      </c>
      <c r="Z174" s="22">
        <f>IFERROR(U174-Y174,"")</f>
        <v/>
      </c>
      <c r="AA174" s="22">
        <f>IF(AND(P174&gt;0,Q174&gt;=0),P174-Q174,"")</f>
        <v/>
      </c>
      <c r="AB174" s="22">
        <f>IF(P174&gt;0,(P174-Q174)/P174,"")</f>
        <v/>
      </c>
    </row>
    <row r="175" hidden="1" ht="15.75" customHeight="1" s="44">
      <c r="A175" s="18">
        <f>IF('簡易入力モード'!A175&lt;&gt;"",'簡易入力モード'!A175,"")</f>
        <v/>
      </c>
      <c r="B175" s="18" t="n"/>
      <c r="C175" s="19">
        <f>IF('簡易入力モード'!B175&lt;&gt;"",'簡易入力モード'!B175,"")</f>
        <v/>
      </c>
      <c r="D175" s="19">
        <f>IF('簡易入力モード'!C175&lt;&gt;"",'簡易入力モード'!C175,"")</f>
        <v/>
      </c>
      <c r="E175" s="19" t="n"/>
      <c r="F175" s="19" t="n"/>
      <c r="G175" s="19" t="n"/>
      <c r="H175" s="19" t="n"/>
      <c r="I175" s="19" t="n"/>
      <c r="J175" s="19" t="n"/>
      <c r="K175" s="19" t="n"/>
      <c r="L175" s="20" t="n"/>
      <c r="M175" s="20" t="n"/>
      <c r="N175" s="20" t="n"/>
      <c r="O175" s="20" t="n"/>
      <c r="P175" s="20" t="n"/>
      <c r="Q175" s="20" t="n"/>
      <c r="R175" s="18">
        <f>IF('簡易入力モード'!E175&lt;&gt;"",'簡易入力モード'!E175,"")</f>
        <v/>
      </c>
      <c r="S175" s="21" t="n"/>
      <c r="T175" s="19" t="n"/>
      <c r="U175" s="22">
        <f>IFERROR(C175*(D175+E175),"")</f>
        <v/>
      </c>
      <c r="V175" s="22">
        <f>ROUND(100*(0.2*MIN(1,IFERROR(C175/20,0))+0.15*MIN(1,IFERROR(E175/30,0))+0.2*IF(TRIM(G175)="高",1,IF(TRIM(G175)="中",0.5,0))+0.15*IF(TRIM(H175)="高",1,IF(TRIM(H175)="中",0.5,0))+0.1*MIN(1,IFERROR(F175/20,0))+0.15*IF(TRIM(I175)="高",1,IF(TRIM(I175)="中",0.5,0))+0.15*(1-IF(TRIM(J175)="高",1,IF(TRIM(J175)="中",0.5,0)))),0)</f>
        <v/>
      </c>
      <c r="W175" s="22">
        <f>IF(G175="高",IF(H175&lt;&gt;"低","GAS",IF(I175="高","NotebookLM","Gem")),IF(I175="高","NotebookLM","Gem"))</f>
        <v/>
      </c>
      <c r="X175" s="22">
        <f>IF(W175="Gem",0.4,IF(W175="NotebookLM",0.5,IF(W175="GAS",0.7,IF(W175="Microsoft Copilot",0.4,IF(W175="Microsoft 365 AI",0.4,IF(W175="Power Automate",0.7,IF(W175="Power Apps",0.6,IF(W175="ChatGPT",0.5,IF(W175="Claude",0.5,IF(W175="Gemini",0.5,IF(W175="Dify",0.6,IF(W175="n8n",0.7,IF(W175="Make",0.7,IF(W175="Zapier",0.7,IF(W175="その他",0.5,0.5)))))))))))))))</f>
        <v/>
      </c>
      <c r="Y175" s="22">
        <f>IFERROR(U175*(1-X175),"")</f>
        <v/>
      </c>
      <c r="Z175" s="22">
        <f>IFERROR(U175-Y175,"")</f>
        <v/>
      </c>
      <c r="AA175" s="22">
        <f>IF(AND(P175&gt;0,Q175&gt;=0),P175-Q175,"")</f>
        <v/>
      </c>
      <c r="AB175" s="22">
        <f>IF(P175&gt;0,(P175-Q175)/P175,"")</f>
        <v/>
      </c>
    </row>
    <row r="176" hidden="1" ht="15.75" customHeight="1" s="44">
      <c r="A176" s="18">
        <f>IF('簡易入力モード'!A176&lt;&gt;"",'簡易入力モード'!A176,"")</f>
        <v/>
      </c>
      <c r="B176" s="18" t="n"/>
      <c r="C176" s="19">
        <f>IF('簡易入力モード'!B176&lt;&gt;"",'簡易入力モード'!B176,"")</f>
        <v/>
      </c>
      <c r="D176" s="19">
        <f>IF('簡易入力モード'!C176&lt;&gt;"",'簡易入力モード'!C176,"")</f>
        <v/>
      </c>
      <c r="E176" s="19" t="n"/>
      <c r="F176" s="19" t="n"/>
      <c r="G176" s="19" t="n"/>
      <c r="H176" s="19" t="n"/>
      <c r="I176" s="19" t="n"/>
      <c r="J176" s="19" t="n"/>
      <c r="K176" s="19" t="n"/>
      <c r="L176" s="20" t="n"/>
      <c r="M176" s="20" t="n"/>
      <c r="N176" s="20" t="n"/>
      <c r="O176" s="20" t="n"/>
      <c r="P176" s="20" t="n"/>
      <c r="Q176" s="20" t="n"/>
      <c r="R176" s="18">
        <f>IF('簡易入力モード'!E176&lt;&gt;"",'簡易入力モード'!E176,"")</f>
        <v/>
      </c>
      <c r="S176" s="21" t="n"/>
      <c r="T176" s="19" t="n"/>
      <c r="U176" s="22">
        <f>IFERROR(C176*(D176+E176),"")</f>
        <v/>
      </c>
      <c r="V176" s="22">
        <f>ROUND(100*(0.2*MIN(1,IFERROR(C176/20,0))+0.15*MIN(1,IFERROR(E176/30,0))+0.2*IF(TRIM(G176)="高",1,IF(TRIM(G176)="中",0.5,0))+0.15*IF(TRIM(H176)="高",1,IF(TRIM(H176)="中",0.5,0))+0.1*MIN(1,IFERROR(F176/20,0))+0.15*IF(TRIM(I176)="高",1,IF(TRIM(I176)="中",0.5,0))+0.15*(1-IF(TRIM(J176)="高",1,IF(TRIM(J176)="中",0.5,0)))),0)</f>
        <v/>
      </c>
      <c r="W176" s="22">
        <f>IF(G176="高",IF(H176&lt;&gt;"低","GAS",IF(I176="高","NotebookLM","Gem")),IF(I176="高","NotebookLM","Gem"))</f>
        <v/>
      </c>
      <c r="X176" s="22">
        <f>IF(W176="Gem",0.4,IF(W176="NotebookLM",0.5,IF(W176="GAS",0.7,IF(W176="Microsoft Copilot",0.4,IF(W176="Microsoft 365 AI",0.4,IF(W176="Power Automate",0.7,IF(W176="Power Apps",0.6,IF(W176="ChatGPT",0.5,IF(W176="Claude",0.5,IF(W176="Gemini",0.5,IF(W176="Dify",0.6,IF(W176="n8n",0.7,IF(W176="Make",0.7,IF(W176="Zapier",0.7,IF(W176="その他",0.5,0.5)))))))))))))))</f>
        <v/>
      </c>
      <c r="Y176" s="22">
        <f>IFERROR(U176*(1-X176),"")</f>
        <v/>
      </c>
      <c r="Z176" s="22">
        <f>IFERROR(U176-Y176,"")</f>
        <v/>
      </c>
      <c r="AA176" s="22">
        <f>IF(AND(P176&gt;0,Q176&gt;=0),P176-Q176,"")</f>
        <v/>
      </c>
      <c r="AB176" s="22">
        <f>IF(P176&gt;0,(P176-Q176)/P176,"")</f>
        <v/>
      </c>
    </row>
    <row r="177" hidden="1" ht="15.75" customHeight="1" s="44">
      <c r="A177" s="18">
        <f>IF('簡易入力モード'!A177&lt;&gt;"",'簡易入力モード'!A177,"")</f>
        <v/>
      </c>
      <c r="B177" s="18" t="n"/>
      <c r="C177" s="19">
        <f>IF('簡易入力モード'!B177&lt;&gt;"",'簡易入力モード'!B177,"")</f>
        <v/>
      </c>
      <c r="D177" s="19">
        <f>IF('簡易入力モード'!C177&lt;&gt;"",'簡易入力モード'!C177,"")</f>
        <v/>
      </c>
      <c r="E177" s="19" t="n"/>
      <c r="F177" s="19" t="n"/>
      <c r="G177" s="19" t="n"/>
      <c r="H177" s="19" t="n"/>
      <c r="I177" s="19" t="n"/>
      <c r="J177" s="19" t="n"/>
      <c r="K177" s="19" t="n"/>
      <c r="L177" s="20" t="n"/>
      <c r="M177" s="20" t="n"/>
      <c r="N177" s="20" t="n"/>
      <c r="O177" s="20" t="n"/>
      <c r="P177" s="20" t="n"/>
      <c r="Q177" s="20" t="n"/>
      <c r="R177" s="18">
        <f>IF('簡易入力モード'!E177&lt;&gt;"",'簡易入力モード'!E177,"")</f>
        <v/>
      </c>
      <c r="S177" s="21" t="n"/>
      <c r="T177" s="19" t="n"/>
      <c r="U177" s="22">
        <f>IFERROR(C177*(D177+E177),"")</f>
        <v/>
      </c>
      <c r="V177" s="22">
        <f>ROUND(100*(0.2*MIN(1,IFERROR(C177/20,0))+0.15*MIN(1,IFERROR(E177/30,0))+0.2*IF(TRIM(G177)="高",1,IF(TRIM(G177)="中",0.5,0))+0.15*IF(TRIM(H177)="高",1,IF(TRIM(H177)="中",0.5,0))+0.1*MIN(1,IFERROR(F177/20,0))+0.15*IF(TRIM(I177)="高",1,IF(TRIM(I177)="中",0.5,0))+0.15*(1-IF(TRIM(J177)="高",1,IF(TRIM(J177)="中",0.5,0)))),0)</f>
        <v/>
      </c>
      <c r="W177" s="22">
        <f>IF(G177="高",IF(H177&lt;&gt;"低","GAS",IF(I177="高","NotebookLM","Gem")),IF(I177="高","NotebookLM","Gem"))</f>
        <v/>
      </c>
      <c r="X177" s="22">
        <f>IF(W177="Gem",0.4,IF(W177="NotebookLM",0.5,IF(W177="GAS",0.7,IF(W177="Microsoft Copilot",0.4,IF(W177="Microsoft 365 AI",0.4,IF(W177="Power Automate",0.7,IF(W177="Power Apps",0.6,IF(W177="ChatGPT",0.5,IF(W177="Claude",0.5,IF(W177="Gemini",0.5,IF(W177="Dify",0.6,IF(W177="n8n",0.7,IF(W177="Make",0.7,IF(W177="Zapier",0.7,IF(W177="その他",0.5,0.5)))))))))))))))</f>
        <v/>
      </c>
      <c r="Y177" s="22">
        <f>IFERROR(U177*(1-X177),"")</f>
        <v/>
      </c>
      <c r="Z177" s="22">
        <f>IFERROR(U177-Y177,"")</f>
        <v/>
      </c>
      <c r="AA177" s="22">
        <f>IF(AND(P177&gt;0,Q177&gt;=0),P177-Q177,"")</f>
        <v/>
      </c>
      <c r="AB177" s="22">
        <f>IF(P177&gt;0,(P177-Q177)/P177,"")</f>
        <v/>
      </c>
    </row>
    <row r="178" hidden="1" ht="15.75" customHeight="1" s="44">
      <c r="A178" s="18">
        <f>IF('簡易入力モード'!A178&lt;&gt;"",'簡易入力モード'!A178,"")</f>
        <v/>
      </c>
      <c r="B178" s="18" t="n"/>
      <c r="C178" s="19">
        <f>IF('簡易入力モード'!B178&lt;&gt;"",'簡易入力モード'!B178,"")</f>
        <v/>
      </c>
      <c r="D178" s="19">
        <f>IF('簡易入力モード'!C178&lt;&gt;"",'簡易入力モード'!C178,"")</f>
        <v/>
      </c>
      <c r="E178" s="19" t="n"/>
      <c r="F178" s="19" t="n"/>
      <c r="G178" s="19" t="n"/>
      <c r="H178" s="19" t="n"/>
      <c r="I178" s="19" t="n"/>
      <c r="J178" s="19" t="n"/>
      <c r="K178" s="19" t="n"/>
      <c r="L178" s="20" t="n"/>
      <c r="M178" s="20" t="n"/>
      <c r="N178" s="20" t="n"/>
      <c r="O178" s="20" t="n"/>
      <c r="P178" s="20" t="n"/>
      <c r="Q178" s="20" t="n"/>
      <c r="R178" s="18">
        <f>IF('簡易入力モード'!E178&lt;&gt;"",'簡易入力モード'!E178,"")</f>
        <v/>
      </c>
      <c r="S178" s="21" t="n"/>
      <c r="T178" s="19" t="n"/>
      <c r="U178" s="22">
        <f>IFERROR(C178*(D178+E178),"")</f>
        <v/>
      </c>
      <c r="V178" s="22">
        <f>ROUND(100*(0.2*MIN(1,IFERROR(C178/20,0))+0.15*MIN(1,IFERROR(E178/30,0))+0.2*IF(TRIM(G178)="高",1,IF(TRIM(G178)="中",0.5,0))+0.15*IF(TRIM(H178)="高",1,IF(TRIM(H178)="中",0.5,0))+0.1*MIN(1,IFERROR(F178/20,0))+0.15*IF(TRIM(I178)="高",1,IF(TRIM(I178)="中",0.5,0))+0.15*(1-IF(TRIM(J178)="高",1,IF(TRIM(J178)="中",0.5,0)))),0)</f>
        <v/>
      </c>
      <c r="W178" s="22">
        <f>IF(G178="高",IF(H178&lt;&gt;"低","GAS",IF(I178="高","NotebookLM","Gem")),IF(I178="高","NotebookLM","Gem"))</f>
        <v/>
      </c>
      <c r="X178" s="22">
        <f>IF(W178="Gem",0.4,IF(W178="NotebookLM",0.5,IF(W178="GAS",0.7,IF(W178="Microsoft Copilot",0.4,IF(W178="Microsoft 365 AI",0.4,IF(W178="Power Automate",0.7,IF(W178="Power Apps",0.6,IF(W178="ChatGPT",0.5,IF(W178="Claude",0.5,IF(W178="Gemini",0.5,IF(W178="Dify",0.6,IF(W178="n8n",0.7,IF(W178="Make",0.7,IF(W178="Zapier",0.7,IF(W178="その他",0.5,0.5)))))))))))))))</f>
        <v/>
      </c>
      <c r="Y178" s="22">
        <f>IFERROR(U178*(1-X178),"")</f>
        <v/>
      </c>
      <c r="Z178" s="22">
        <f>IFERROR(U178-Y178,"")</f>
        <v/>
      </c>
      <c r="AA178" s="22">
        <f>IF(AND(P178&gt;0,Q178&gt;=0),P178-Q178,"")</f>
        <v/>
      </c>
      <c r="AB178" s="22">
        <f>IF(P178&gt;0,(P178-Q178)/P178,"")</f>
        <v/>
      </c>
    </row>
    <row r="179" hidden="1" ht="15.75" customHeight="1" s="44">
      <c r="A179" s="18">
        <f>IF('簡易入力モード'!A179&lt;&gt;"",'簡易入力モード'!A179,"")</f>
        <v/>
      </c>
      <c r="B179" s="18" t="n"/>
      <c r="C179" s="19">
        <f>IF('簡易入力モード'!B179&lt;&gt;"",'簡易入力モード'!B179,"")</f>
        <v/>
      </c>
      <c r="D179" s="19">
        <f>IF('簡易入力モード'!C179&lt;&gt;"",'簡易入力モード'!C179,"")</f>
        <v/>
      </c>
      <c r="E179" s="19" t="n"/>
      <c r="F179" s="19" t="n"/>
      <c r="G179" s="19" t="n"/>
      <c r="H179" s="19" t="n"/>
      <c r="I179" s="19" t="n"/>
      <c r="J179" s="19" t="n"/>
      <c r="K179" s="19" t="n"/>
      <c r="L179" s="20" t="n"/>
      <c r="M179" s="20" t="n"/>
      <c r="N179" s="20" t="n"/>
      <c r="O179" s="20" t="n"/>
      <c r="P179" s="20" t="n"/>
      <c r="Q179" s="20" t="n"/>
      <c r="R179" s="18">
        <f>IF('簡易入力モード'!E179&lt;&gt;"",'簡易入力モード'!E179,"")</f>
        <v/>
      </c>
      <c r="S179" s="21" t="n"/>
      <c r="T179" s="19" t="n"/>
      <c r="U179" s="22">
        <f>IFERROR(C179*(D179+E179),"")</f>
        <v/>
      </c>
      <c r="V179" s="22">
        <f>ROUND(100*(0.2*MIN(1,IFERROR(C179/20,0))+0.15*MIN(1,IFERROR(E179/30,0))+0.2*IF(TRIM(G179)="高",1,IF(TRIM(G179)="中",0.5,0))+0.15*IF(TRIM(H179)="高",1,IF(TRIM(H179)="中",0.5,0))+0.1*MIN(1,IFERROR(F179/20,0))+0.15*IF(TRIM(I179)="高",1,IF(TRIM(I179)="中",0.5,0))+0.15*(1-IF(TRIM(J179)="高",1,IF(TRIM(J179)="中",0.5,0)))),0)</f>
        <v/>
      </c>
      <c r="W179" s="22">
        <f>IF(G179="高",IF(H179&lt;&gt;"低","GAS",IF(I179="高","NotebookLM","Gem")),IF(I179="高","NotebookLM","Gem"))</f>
        <v/>
      </c>
      <c r="X179" s="22">
        <f>IF(W179="Gem",0.4,IF(W179="NotebookLM",0.5,IF(W179="GAS",0.7,IF(W179="Microsoft Copilot",0.4,IF(W179="Microsoft 365 AI",0.4,IF(W179="Power Automate",0.7,IF(W179="Power Apps",0.6,IF(W179="ChatGPT",0.5,IF(W179="Claude",0.5,IF(W179="Gemini",0.5,IF(W179="Dify",0.6,IF(W179="n8n",0.7,IF(W179="Make",0.7,IF(W179="Zapier",0.7,IF(W179="その他",0.5,0.5)))))))))))))))</f>
        <v/>
      </c>
      <c r="Y179" s="22">
        <f>IFERROR(U179*(1-X179),"")</f>
        <v/>
      </c>
      <c r="Z179" s="22">
        <f>IFERROR(U179-Y179,"")</f>
        <v/>
      </c>
      <c r="AA179" s="22">
        <f>IF(AND(P179&gt;0,Q179&gt;=0),P179-Q179,"")</f>
        <v/>
      </c>
      <c r="AB179" s="22">
        <f>IF(P179&gt;0,(P179-Q179)/P179,"")</f>
        <v/>
      </c>
    </row>
    <row r="180" hidden="1" ht="15.75" customHeight="1" s="44">
      <c r="A180" s="18">
        <f>IF('簡易入力モード'!A180&lt;&gt;"",'簡易入力モード'!A180,"")</f>
        <v/>
      </c>
      <c r="B180" s="18" t="n"/>
      <c r="C180" s="19">
        <f>IF('簡易入力モード'!B180&lt;&gt;"",'簡易入力モード'!B180,"")</f>
        <v/>
      </c>
      <c r="D180" s="19">
        <f>IF('簡易入力モード'!C180&lt;&gt;"",'簡易入力モード'!C180,"")</f>
        <v/>
      </c>
      <c r="E180" s="19" t="n"/>
      <c r="F180" s="19" t="n"/>
      <c r="G180" s="19" t="n"/>
      <c r="H180" s="19" t="n"/>
      <c r="I180" s="19" t="n"/>
      <c r="J180" s="19" t="n"/>
      <c r="K180" s="19" t="n"/>
      <c r="L180" s="20" t="n"/>
      <c r="M180" s="20" t="n"/>
      <c r="N180" s="20" t="n"/>
      <c r="O180" s="20" t="n"/>
      <c r="P180" s="20" t="n"/>
      <c r="Q180" s="20" t="n"/>
      <c r="R180" s="18">
        <f>IF('簡易入力モード'!E180&lt;&gt;"",'簡易入力モード'!E180,"")</f>
        <v/>
      </c>
      <c r="S180" s="21" t="n"/>
      <c r="T180" s="19" t="n"/>
      <c r="U180" s="22">
        <f>IFERROR(C180*(D180+E180),"")</f>
        <v/>
      </c>
      <c r="V180" s="22">
        <f>ROUND(100*(0.2*MIN(1,IFERROR(C180/20,0))+0.15*MIN(1,IFERROR(E180/30,0))+0.2*IF(TRIM(G180)="高",1,IF(TRIM(G180)="中",0.5,0))+0.15*IF(TRIM(H180)="高",1,IF(TRIM(H180)="中",0.5,0))+0.1*MIN(1,IFERROR(F180/20,0))+0.15*IF(TRIM(I180)="高",1,IF(TRIM(I180)="中",0.5,0))+0.15*(1-IF(TRIM(J180)="高",1,IF(TRIM(J180)="中",0.5,0)))),0)</f>
        <v/>
      </c>
      <c r="W180" s="22">
        <f>IF(G180="高",IF(H180&lt;&gt;"低","GAS",IF(I180="高","NotebookLM","Gem")),IF(I180="高","NotebookLM","Gem"))</f>
        <v/>
      </c>
      <c r="X180" s="22">
        <f>IF(W180="Gem",0.4,IF(W180="NotebookLM",0.5,IF(W180="GAS",0.7,IF(W180="Microsoft Copilot",0.4,IF(W180="Microsoft 365 AI",0.4,IF(W180="Power Automate",0.7,IF(W180="Power Apps",0.6,IF(W180="ChatGPT",0.5,IF(W180="Claude",0.5,IF(W180="Gemini",0.5,IF(W180="Dify",0.6,IF(W180="n8n",0.7,IF(W180="Make",0.7,IF(W180="Zapier",0.7,IF(W180="その他",0.5,0.5)))))))))))))))</f>
        <v/>
      </c>
      <c r="Y180" s="22">
        <f>IFERROR(U180*(1-X180),"")</f>
        <v/>
      </c>
      <c r="Z180" s="22">
        <f>IFERROR(U180-Y180,"")</f>
        <v/>
      </c>
      <c r="AA180" s="22">
        <f>IF(AND(P180&gt;0,Q180&gt;=0),P180-Q180,"")</f>
        <v/>
      </c>
      <c r="AB180" s="22">
        <f>IF(P180&gt;0,(P180-Q180)/P180,"")</f>
        <v/>
      </c>
    </row>
    <row r="181" hidden="1" ht="15.75" customHeight="1" s="44">
      <c r="A181" s="18">
        <f>IF('簡易入力モード'!A181&lt;&gt;"",'簡易入力モード'!A181,"")</f>
        <v/>
      </c>
      <c r="B181" s="18" t="n"/>
      <c r="C181" s="19">
        <f>IF('簡易入力モード'!B181&lt;&gt;"",'簡易入力モード'!B181,"")</f>
        <v/>
      </c>
      <c r="D181" s="19">
        <f>IF('簡易入力モード'!C181&lt;&gt;"",'簡易入力モード'!C181,"")</f>
        <v/>
      </c>
      <c r="E181" s="19" t="n"/>
      <c r="F181" s="19" t="n"/>
      <c r="G181" s="19" t="n"/>
      <c r="H181" s="19" t="n"/>
      <c r="I181" s="19" t="n"/>
      <c r="J181" s="19" t="n"/>
      <c r="K181" s="19" t="n"/>
      <c r="L181" s="20" t="n"/>
      <c r="M181" s="20" t="n"/>
      <c r="N181" s="20" t="n"/>
      <c r="O181" s="20" t="n"/>
      <c r="P181" s="20" t="n"/>
      <c r="Q181" s="20" t="n"/>
      <c r="R181" s="18">
        <f>IF('簡易入力モード'!E181&lt;&gt;"",'簡易入力モード'!E181,"")</f>
        <v/>
      </c>
      <c r="S181" s="21" t="n"/>
      <c r="T181" s="19" t="n"/>
      <c r="U181" s="22">
        <f>IFERROR(C181*(D181+E181),"")</f>
        <v/>
      </c>
      <c r="V181" s="22">
        <f>ROUND(100*(0.2*MIN(1,IFERROR(C181/20,0))+0.15*MIN(1,IFERROR(E181/30,0))+0.2*IF(TRIM(G181)="高",1,IF(TRIM(G181)="中",0.5,0))+0.15*IF(TRIM(H181)="高",1,IF(TRIM(H181)="中",0.5,0))+0.1*MIN(1,IFERROR(F181/20,0))+0.15*IF(TRIM(I181)="高",1,IF(TRIM(I181)="中",0.5,0))+0.15*(1-IF(TRIM(J181)="高",1,IF(TRIM(J181)="中",0.5,0)))),0)</f>
        <v/>
      </c>
      <c r="W181" s="22">
        <f>IF(G181="高",IF(H181&lt;&gt;"低","GAS",IF(I181="高","NotebookLM","Gem")),IF(I181="高","NotebookLM","Gem"))</f>
        <v/>
      </c>
      <c r="X181" s="22">
        <f>IF(W181="Gem",0.4,IF(W181="NotebookLM",0.5,IF(W181="GAS",0.7,IF(W181="Microsoft Copilot",0.4,IF(W181="Microsoft 365 AI",0.4,IF(W181="Power Automate",0.7,IF(W181="Power Apps",0.6,IF(W181="ChatGPT",0.5,IF(W181="Claude",0.5,IF(W181="Gemini",0.5,IF(W181="Dify",0.6,IF(W181="n8n",0.7,IF(W181="Make",0.7,IF(W181="Zapier",0.7,IF(W181="その他",0.5,0.5)))))))))))))))</f>
        <v/>
      </c>
      <c r="Y181" s="22">
        <f>IFERROR(U181*(1-X181),"")</f>
        <v/>
      </c>
      <c r="Z181" s="22">
        <f>IFERROR(U181-Y181,"")</f>
        <v/>
      </c>
      <c r="AA181" s="22">
        <f>IF(AND(P181&gt;0,Q181&gt;=0),P181-Q181,"")</f>
        <v/>
      </c>
      <c r="AB181" s="22">
        <f>IF(P181&gt;0,(P181-Q181)/P181,"")</f>
        <v/>
      </c>
    </row>
    <row r="182" hidden="1" ht="15.75" customHeight="1" s="44">
      <c r="A182" s="18">
        <f>IF('簡易入力モード'!A182&lt;&gt;"",'簡易入力モード'!A182,"")</f>
        <v/>
      </c>
      <c r="B182" s="18" t="n"/>
      <c r="C182" s="19">
        <f>IF('簡易入力モード'!B182&lt;&gt;"",'簡易入力モード'!B182,"")</f>
        <v/>
      </c>
      <c r="D182" s="19">
        <f>IF('簡易入力モード'!C182&lt;&gt;"",'簡易入力モード'!C182,"")</f>
        <v/>
      </c>
      <c r="E182" s="19" t="n"/>
      <c r="F182" s="19" t="n"/>
      <c r="G182" s="19" t="n"/>
      <c r="H182" s="19" t="n"/>
      <c r="I182" s="19" t="n"/>
      <c r="J182" s="19" t="n"/>
      <c r="K182" s="19" t="n"/>
      <c r="L182" s="20" t="n"/>
      <c r="M182" s="20" t="n"/>
      <c r="N182" s="20" t="n"/>
      <c r="O182" s="20" t="n"/>
      <c r="P182" s="20" t="n"/>
      <c r="Q182" s="20" t="n"/>
      <c r="R182" s="18">
        <f>IF('簡易入力モード'!E182&lt;&gt;"",'簡易入力モード'!E182,"")</f>
        <v/>
      </c>
      <c r="S182" s="21" t="n"/>
      <c r="T182" s="19" t="n"/>
      <c r="U182" s="22">
        <f>IFERROR(C182*(D182+E182),"")</f>
        <v/>
      </c>
      <c r="V182" s="22">
        <f>ROUND(100*(0.2*MIN(1,IFERROR(C182/20,0))+0.15*MIN(1,IFERROR(E182/30,0))+0.2*IF(TRIM(G182)="高",1,IF(TRIM(G182)="中",0.5,0))+0.15*IF(TRIM(H182)="高",1,IF(TRIM(H182)="中",0.5,0))+0.1*MIN(1,IFERROR(F182/20,0))+0.15*IF(TRIM(I182)="高",1,IF(TRIM(I182)="中",0.5,0))+0.15*(1-IF(TRIM(J182)="高",1,IF(TRIM(J182)="中",0.5,0)))),0)</f>
        <v/>
      </c>
      <c r="W182" s="22">
        <f>IF(G182="高",IF(H182&lt;&gt;"低","GAS",IF(I182="高","NotebookLM","Gem")),IF(I182="高","NotebookLM","Gem"))</f>
        <v/>
      </c>
      <c r="X182" s="22">
        <f>IF(W182="Gem",0.4,IF(W182="NotebookLM",0.5,IF(W182="GAS",0.7,IF(W182="Microsoft Copilot",0.4,IF(W182="Microsoft 365 AI",0.4,IF(W182="Power Automate",0.7,IF(W182="Power Apps",0.6,IF(W182="ChatGPT",0.5,IF(W182="Claude",0.5,IF(W182="Gemini",0.5,IF(W182="Dify",0.6,IF(W182="n8n",0.7,IF(W182="Make",0.7,IF(W182="Zapier",0.7,IF(W182="その他",0.5,0.5)))))))))))))))</f>
        <v/>
      </c>
      <c r="Y182" s="22">
        <f>IFERROR(U182*(1-X182),"")</f>
        <v/>
      </c>
      <c r="Z182" s="22">
        <f>IFERROR(U182-Y182,"")</f>
        <v/>
      </c>
      <c r="AA182" s="22">
        <f>IF(AND(P182&gt;0,Q182&gt;=0),P182-Q182,"")</f>
        <v/>
      </c>
      <c r="AB182" s="22">
        <f>IF(P182&gt;0,(P182-Q182)/P182,"")</f>
        <v/>
      </c>
    </row>
    <row r="183" hidden="1" ht="15.75" customHeight="1" s="44">
      <c r="A183" s="18">
        <f>IF('簡易入力モード'!A183&lt;&gt;"",'簡易入力モード'!A183,"")</f>
        <v/>
      </c>
      <c r="B183" s="18" t="n"/>
      <c r="C183" s="19">
        <f>IF('簡易入力モード'!B183&lt;&gt;"",'簡易入力モード'!B183,"")</f>
        <v/>
      </c>
      <c r="D183" s="19">
        <f>IF('簡易入力モード'!C183&lt;&gt;"",'簡易入力モード'!C183,"")</f>
        <v/>
      </c>
      <c r="E183" s="19" t="n"/>
      <c r="F183" s="19" t="n"/>
      <c r="G183" s="19" t="n"/>
      <c r="H183" s="19" t="n"/>
      <c r="I183" s="19" t="n"/>
      <c r="J183" s="19" t="n"/>
      <c r="K183" s="19" t="n"/>
      <c r="L183" s="20" t="n"/>
      <c r="M183" s="20" t="n"/>
      <c r="N183" s="20" t="n"/>
      <c r="O183" s="20" t="n"/>
      <c r="P183" s="20" t="n"/>
      <c r="Q183" s="20" t="n"/>
      <c r="R183" s="18">
        <f>IF('簡易入力モード'!E183&lt;&gt;"",'簡易入力モード'!E183,"")</f>
        <v/>
      </c>
      <c r="S183" s="21" t="n"/>
      <c r="T183" s="19" t="n"/>
      <c r="U183" s="22">
        <f>IFERROR(C183*(D183+E183),"")</f>
        <v/>
      </c>
      <c r="V183" s="22">
        <f>ROUND(100*(0.2*MIN(1,IFERROR(C183/20,0))+0.15*MIN(1,IFERROR(E183/30,0))+0.2*IF(TRIM(G183)="高",1,IF(TRIM(G183)="中",0.5,0))+0.15*IF(TRIM(H183)="高",1,IF(TRIM(H183)="中",0.5,0))+0.1*MIN(1,IFERROR(F183/20,0))+0.15*IF(TRIM(I183)="高",1,IF(TRIM(I183)="中",0.5,0))+0.15*(1-IF(TRIM(J183)="高",1,IF(TRIM(J183)="中",0.5,0)))),0)</f>
        <v/>
      </c>
      <c r="W183" s="22">
        <f>IF(G183="高",IF(H183&lt;&gt;"低","GAS",IF(I183="高","NotebookLM","Gem")),IF(I183="高","NotebookLM","Gem"))</f>
        <v/>
      </c>
      <c r="X183" s="22">
        <f>IF(W183="Gem",0.4,IF(W183="NotebookLM",0.5,IF(W183="GAS",0.7,IF(W183="Microsoft Copilot",0.4,IF(W183="Microsoft 365 AI",0.4,IF(W183="Power Automate",0.7,IF(W183="Power Apps",0.6,IF(W183="ChatGPT",0.5,IF(W183="Claude",0.5,IF(W183="Gemini",0.5,IF(W183="Dify",0.6,IF(W183="n8n",0.7,IF(W183="Make",0.7,IF(W183="Zapier",0.7,IF(W183="その他",0.5,0.5)))))))))))))))</f>
        <v/>
      </c>
      <c r="Y183" s="22">
        <f>IFERROR(U183*(1-X183),"")</f>
        <v/>
      </c>
      <c r="Z183" s="22">
        <f>IFERROR(U183-Y183,"")</f>
        <v/>
      </c>
      <c r="AA183" s="22">
        <f>IF(AND(P183&gt;0,Q183&gt;=0),P183-Q183,"")</f>
        <v/>
      </c>
      <c r="AB183" s="22">
        <f>IF(P183&gt;0,(P183-Q183)/P183,"")</f>
        <v/>
      </c>
    </row>
    <row r="184" hidden="1" ht="15.75" customHeight="1" s="44">
      <c r="A184" s="18">
        <f>IF('簡易入力モード'!A184&lt;&gt;"",'簡易入力モード'!A184,"")</f>
        <v/>
      </c>
      <c r="B184" s="18" t="n"/>
      <c r="C184" s="19">
        <f>IF('簡易入力モード'!B184&lt;&gt;"",'簡易入力モード'!B184,"")</f>
        <v/>
      </c>
      <c r="D184" s="19">
        <f>IF('簡易入力モード'!C184&lt;&gt;"",'簡易入力モード'!C184,"")</f>
        <v/>
      </c>
      <c r="E184" s="19" t="n"/>
      <c r="F184" s="19" t="n"/>
      <c r="G184" s="19" t="n"/>
      <c r="H184" s="19" t="n"/>
      <c r="I184" s="19" t="n"/>
      <c r="J184" s="19" t="n"/>
      <c r="K184" s="19" t="n"/>
      <c r="L184" s="20" t="n"/>
      <c r="M184" s="20" t="n"/>
      <c r="N184" s="20" t="n"/>
      <c r="O184" s="20" t="n"/>
      <c r="P184" s="20" t="n"/>
      <c r="Q184" s="20" t="n"/>
      <c r="R184" s="18">
        <f>IF('簡易入力モード'!E184&lt;&gt;"",'簡易入力モード'!E184,"")</f>
        <v/>
      </c>
      <c r="S184" s="21" t="n"/>
      <c r="T184" s="19" t="n"/>
      <c r="U184" s="22">
        <f>IFERROR(C184*(D184+E184),"")</f>
        <v/>
      </c>
      <c r="V184" s="22">
        <f>ROUND(100*(0.2*MIN(1,IFERROR(C184/20,0))+0.15*MIN(1,IFERROR(E184/30,0))+0.2*IF(TRIM(G184)="高",1,IF(TRIM(G184)="中",0.5,0))+0.15*IF(TRIM(H184)="高",1,IF(TRIM(H184)="中",0.5,0))+0.1*MIN(1,IFERROR(F184/20,0))+0.15*IF(TRIM(I184)="高",1,IF(TRIM(I184)="中",0.5,0))+0.15*(1-IF(TRIM(J184)="高",1,IF(TRIM(J184)="中",0.5,0)))),0)</f>
        <v/>
      </c>
      <c r="W184" s="22">
        <f>IF(G184="高",IF(H184&lt;&gt;"低","GAS",IF(I184="高","NotebookLM","Gem")),IF(I184="高","NotebookLM","Gem"))</f>
        <v/>
      </c>
      <c r="X184" s="22">
        <f>IF(W184="Gem",0.4,IF(W184="NotebookLM",0.5,IF(W184="GAS",0.7,IF(W184="Microsoft Copilot",0.4,IF(W184="Microsoft 365 AI",0.4,IF(W184="Power Automate",0.7,IF(W184="Power Apps",0.6,IF(W184="ChatGPT",0.5,IF(W184="Claude",0.5,IF(W184="Gemini",0.5,IF(W184="Dify",0.6,IF(W184="n8n",0.7,IF(W184="Make",0.7,IF(W184="Zapier",0.7,IF(W184="その他",0.5,0.5)))))))))))))))</f>
        <v/>
      </c>
      <c r="Y184" s="22">
        <f>IFERROR(U184*(1-X184),"")</f>
        <v/>
      </c>
      <c r="Z184" s="22">
        <f>IFERROR(U184-Y184,"")</f>
        <v/>
      </c>
      <c r="AA184" s="22">
        <f>IF(AND(P184&gt;0,Q184&gt;=0),P184-Q184,"")</f>
        <v/>
      </c>
      <c r="AB184" s="22">
        <f>IF(P184&gt;0,(P184-Q184)/P184,"")</f>
        <v/>
      </c>
    </row>
    <row r="185" hidden="1" ht="15.75" customHeight="1" s="44">
      <c r="A185" s="18">
        <f>IF('簡易入力モード'!A185&lt;&gt;"",'簡易入力モード'!A185,"")</f>
        <v/>
      </c>
      <c r="B185" s="18" t="n"/>
      <c r="C185" s="19">
        <f>IF('簡易入力モード'!B185&lt;&gt;"",'簡易入力モード'!B185,"")</f>
        <v/>
      </c>
      <c r="D185" s="19">
        <f>IF('簡易入力モード'!C185&lt;&gt;"",'簡易入力モード'!C185,"")</f>
        <v/>
      </c>
      <c r="E185" s="19" t="n"/>
      <c r="F185" s="19" t="n"/>
      <c r="G185" s="19" t="n"/>
      <c r="H185" s="19" t="n"/>
      <c r="I185" s="19" t="n"/>
      <c r="J185" s="19" t="n"/>
      <c r="K185" s="19" t="n"/>
      <c r="L185" s="20" t="n"/>
      <c r="M185" s="20" t="n"/>
      <c r="N185" s="20" t="n"/>
      <c r="O185" s="20" t="n"/>
      <c r="P185" s="20" t="n"/>
      <c r="Q185" s="20" t="n"/>
      <c r="R185" s="18">
        <f>IF('簡易入力モード'!E185&lt;&gt;"",'簡易入力モード'!E185,"")</f>
        <v/>
      </c>
      <c r="S185" s="21" t="n"/>
      <c r="T185" s="19" t="n"/>
      <c r="U185" s="22">
        <f>IFERROR(C185*(D185+E185),"")</f>
        <v/>
      </c>
      <c r="V185" s="22">
        <f>ROUND(100*(0.2*MIN(1,IFERROR(C185/20,0))+0.15*MIN(1,IFERROR(E185/30,0))+0.2*IF(TRIM(G185)="高",1,IF(TRIM(G185)="中",0.5,0))+0.15*IF(TRIM(H185)="高",1,IF(TRIM(H185)="中",0.5,0))+0.1*MIN(1,IFERROR(F185/20,0))+0.15*IF(TRIM(I185)="高",1,IF(TRIM(I185)="中",0.5,0))+0.15*(1-IF(TRIM(J185)="高",1,IF(TRIM(J185)="中",0.5,0)))),0)</f>
        <v/>
      </c>
      <c r="W185" s="22">
        <f>IF(G185="高",IF(H185&lt;&gt;"低","GAS",IF(I185="高","NotebookLM","Gem")),IF(I185="高","NotebookLM","Gem"))</f>
        <v/>
      </c>
      <c r="X185" s="22">
        <f>IF(W185="Gem",0.4,IF(W185="NotebookLM",0.5,IF(W185="GAS",0.7,IF(W185="Microsoft Copilot",0.4,IF(W185="Microsoft 365 AI",0.4,IF(W185="Power Automate",0.7,IF(W185="Power Apps",0.6,IF(W185="ChatGPT",0.5,IF(W185="Claude",0.5,IF(W185="Gemini",0.5,IF(W185="Dify",0.6,IF(W185="n8n",0.7,IF(W185="Make",0.7,IF(W185="Zapier",0.7,IF(W185="その他",0.5,0.5)))))))))))))))</f>
        <v/>
      </c>
      <c r="Y185" s="22">
        <f>IFERROR(U185*(1-X185),"")</f>
        <v/>
      </c>
      <c r="Z185" s="22">
        <f>IFERROR(U185-Y185,"")</f>
        <v/>
      </c>
      <c r="AA185" s="22">
        <f>IF(AND(P185&gt;0,Q185&gt;=0),P185-Q185,"")</f>
        <v/>
      </c>
      <c r="AB185" s="22">
        <f>IF(P185&gt;0,(P185-Q185)/P185,"")</f>
        <v/>
      </c>
    </row>
    <row r="186" hidden="1" ht="15.75" customHeight="1" s="44">
      <c r="A186" s="18">
        <f>IF('簡易入力モード'!A186&lt;&gt;"",'簡易入力モード'!A186,"")</f>
        <v/>
      </c>
      <c r="B186" s="18" t="n"/>
      <c r="C186" s="19">
        <f>IF('簡易入力モード'!B186&lt;&gt;"",'簡易入力モード'!B186,"")</f>
        <v/>
      </c>
      <c r="D186" s="19">
        <f>IF('簡易入力モード'!C186&lt;&gt;"",'簡易入力モード'!C186,"")</f>
        <v/>
      </c>
      <c r="E186" s="19" t="n"/>
      <c r="F186" s="19" t="n"/>
      <c r="G186" s="19" t="n"/>
      <c r="H186" s="19" t="n"/>
      <c r="I186" s="19" t="n"/>
      <c r="J186" s="19" t="n"/>
      <c r="K186" s="19" t="n"/>
      <c r="L186" s="20" t="n"/>
      <c r="M186" s="20" t="n"/>
      <c r="N186" s="20" t="n"/>
      <c r="O186" s="20" t="n"/>
      <c r="P186" s="20" t="n"/>
      <c r="Q186" s="20" t="n"/>
      <c r="R186" s="18">
        <f>IF('簡易入力モード'!E186&lt;&gt;"",'簡易入力モード'!E186,"")</f>
        <v/>
      </c>
      <c r="S186" s="21" t="n"/>
      <c r="T186" s="19" t="n"/>
      <c r="U186" s="22">
        <f>IFERROR(C186*(D186+E186),"")</f>
        <v/>
      </c>
      <c r="V186" s="22">
        <f>ROUND(100*(0.2*MIN(1,IFERROR(C186/20,0))+0.15*MIN(1,IFERROR(E186/30,0))+0.2*IF(TRIM(G186)="高",1,IF(TRIM(G186)="中",0.5,0))+0.15*IF(TRIM(H186)="高",1,IF(TRIM(H186)="中",0.5,0))+0.1*MIN(1,IFERROR(F186/20,0))+0.15*IF(TRIM(I186)="高",1,IF(TRIM(I186)="中",0.5,0))+0.15*(1-IF(TRIM(J186)="高",1,IF(TRIM(J186)="中",0.5,0)))),0)</f>
        <v/>
      </c>
      <c r="W186" s="22">
        <f>IF(G186="高",IF(H186&lt;&gt;"低","GAS",IF(I186="高","NotebookLM","Gem")),IF(I186="高","NotebookLM","Gem"))</f>
        <v/>
      </c>
      <c r="X186" s="22">
        <f>IF(W186="Gem",0.4,IF(W186="NotebookLM",0.5,IF(W186="GAS",0.7,IF(W186="Microsoft Copilot",0.4,IF(W186="Microsoft 365 AI",0.4,IF(W186="Power Automate",0.7,IF(W186="Power Apps",0.6,IF(W186="ChatGPT",0.5,IF(W186="Claude",0.5,IF(W186="Gemini",0.5,IF(W186="Dify",0.6,IF(W186="n8n",0.7,IF(W186="Make",0.7,IF(W186="Zapier",0.7,IF(W186="その他",0.5,0.5)))))))))))))))</f>
        <v/>
      </c>
      <c r="Y186" s="22">
        <f>IFERROR(U186*(1-X186),"")</f>
        <v/>
      </c>
      <c r="Z186" s="22">
        <f>IFERROR(U186-Y186,"")</f>
        <v/>
      </c>
      <c r="AA186" s="22">
        <f>IF(AND(P186&gt;0,Q186&gt;=0),P186-Q186,"")</f>
        <v/>
      </c>
      <c r="AB186" s="22">
        <f>IF(P186&gt;0,(P186-Q186)/P186,"")</f>
        <v/>
      </c>
    </row>
    <row r="187" hidden="1" ht="15.75" customHeight="1" s="44">
      <c r="A187" s="18">
        <f>IF('簡易入力モード'!A187&lt;&gt;"",'簡易入力モード'!A187,"")</f>
        <v/>
      </c>
      <c r="B187" s="18" t="n"/>
      <c r="C187" s="19">
        <f>IF('簡易入力モード'!B187&lt;&gt;"",'簡易入力モード'!B187,"")</f>
        <v/>
      </c>
      <c r="D187" s="19">
        <f>IF('簡易入力モード'!C187&lt;&gt;"",'簡易入力モード'!C187,"")</f>
        <v/>
      </c>
      <c r="E187" s="19" t="n"/>
      <c r="F187" s="19" t="n"/>
      <c r="G187" s="19" t="n"/>
      <c r="H187" s="19" t="n"/>
      <c r="I187" s="19" t="n"/>
      <c r="J187" s="19" t="n"/>
      <c r="K187" s="19" t="n"/>
      <c r="L187" s="20" t="n"/>
      <c r="M187" s="20" t="n"/>
      <c r="N187" s="20" t="n"/>
      <c r="O187" s="20" t="n"/>
      <c r="P187" s="20" t="n"/>
      <c r="Q187" s="20" t="n"/>
      <c r="R187" s="18">
        <f>IF('簡易入力モード'!E187&lt;&gt;"",'簡易入力モード'!E187,"")</f>
        <v/>
      </c>
      <c r="S187" s="21" t="n"/>
      <c r="T187" s="19" t="n"/>
      <c r="U187" s="22">
        <f>IFERROR(C187*(D187+E187),"")</f>
        <v/>
      </c>
      <c r="V187" s="22">
        <f>ROUND(100*(0.2*MIN(1,IFERROR(C187/20,0))+0.15*MIN(1,IFERROR(E187/30,0))+0.2*IF(TRIM(G187)="高",1,IF(TRIM(G187)="中",0.5,0))+0.15*IF(TRIM(H187)="高",1,IF(TRIM(H187)="中",0.5,0))+0.1*MIN(1,IFERROR(F187/20,0))+0.15*IF(TRIM(I187)="高",1,IF(TRIM(I187)="中",0.5,0))+0.15*(1-IF(TRIM(J187)="高",1,IF(TRIM(J187)="中",0.5,0)))),0)</f>
        <v/>
      </c>
      <c r="W187" s="22">
        <f>IF(G187="高",IF(H187&lt;&gt;"低","GAS",IF(I187="高","NotebookLM","Gem")),IF(I187="高","NotebookLM","Gem"))</f>
        <v/>
      </c>
      <c r="X187" s="22">
        <f>IF(W187="Gem",0.4,IF(W187="NotebookLM",0.5,IF(W187="GAS",0.7,IF(W187="Microsoft Copilot",0.4,IF(W187="Microsoft 365 AI",0.4,IF(W187="Power Automate",0.7,IF(W187="Power Apps",0.6,IF(W187="ChatGPT",0.5,IF(W187="Claude",0.5,IF(W187="Gemini",0.5,IF(W187="Dify",0.6,IF(W187="n8n",0.7,IF(W187="Make",0.7,IF(W187="Zapier",0.7,IF(W187="その他",0.5,0.5)))))))))))))))</f>
        <v/>
      </c>
      <c r="Y187" s="22">
        <f>IFERROR(U187*(1-X187),"")</f>
        <v/>
      </c>
      <c r="Z187" s="22">
        <f>IFERROR(U187-Y187,"")</f>
        <v/>
      </c>
      <c r="AA187" s="22">
        <f>IF(AND(P187&gt;0,Q187&gt;=0),P187-Q187,"")</f>
        <v/>
      </c>
      <c r="AB187" s="22">
        <f>IF(P187&gt;0,(P187-Q187)/P187,"")</f>
        <v/>
      </c>
    </row>
    <row r="188" hidden="1" ht="15.75" customHeight="1" s="44">
      <c r="A188" s="18">
        <f>IF('簡易入力モード'!A188&lt;&gt;"",'簡易入力モード'!A188,"")</f>
        <v/>
      </c>
      <c r="B188" s="18" t="n"/>
      <c r="C188" s="19">
        <f>IF('簡易入力モード'!B188&lt;&gt;"",'簡易入力モード'!B188,"")</f>
        <v/>
      </c>
      <c r="D188" s="19">
        <f>IF('簡易入力モード'!C188&lt;&gt;"",'簡易入力モード'!C188,"")</f>
        <v/>
      </c>
      <c r="E188" s="19" t="n"/>
      <c r="F188" s="19" t="n"/>
      <c r="G188" s="19" t="n"/>
      <c r="H188" s="19" t="n"/>
      <c r="I188" s="19" t="n"/>
      <c r="J188" s="19" t="n"/>
      <c r="K188" s="19" t="n"/>
      <c r="L188" s="20" t="n"/>
      <c r="M188" s="20" t="n"/>
      <c r="N188" s="20" t="n"/>
      <c r="O188" s="20" t="n"/>
      <c r="P188" s="20" t="n"/>
      <c r="Q188" s="20" t="n"/>
      <c r="R188" s="18">
        <f>IF('簡易入力モード'!E188&lt;&gt;"",'簡易入力モード'!E188,"")</f>
        <v/>
      </c>
      <c r="S188" s="21" t="n"/>
      <c r="T188" s="19" t="n"/>
      <c r="U188" s="22">
        <f>IFERROR(C188*(D188+E188),"")</f>
        <v/>
      </c>
      <c r="V188" s="22">
        <f>ROUND(100*(0.2*MIN(1,IFERROR(C188/20,0))+0.15*MIN(1,IFERROR(E188/30,0))+0.2*IF(TRIM(G188)="高",1,IF(TRIM(G188)="中",0.5,0))+0.15*IF(TRIM(H188)="高",1,IF(TRIM(H188)="中",0.5,0))+0.1*MIN(1,IFERROR(F188/20,0))+0.15*IF(TRIM(I188)="高",1,IF(TRIM(I188)="中",0.5,0))+0.15*(1-IF(TRIM(J188)="高",1,IF(TRIM(J188)="中",0.5,0)))),0)</f>
        <v/>
      </c>
      <c r="W188" s="22">
        <f>IF(G188="高",IF(H188&lt;&gt;"低","GAS",IF(I188="高","NotebookLM","Gem")),IF(I188="高","NotebookLM","Gem"))</f>
        <v/>
      </c>
      <c r="X188" s="22">
        <f>IF(W188="Gem",0.4,IF(W188="NotebookLM",0.5,IF(W188="GAS",0.7,IF(W188="Microsoft Copilot",0.4,IF(W188="Microsoft 365 AI",0.4,IF(W188="Power Automate",0.7,IF(W188="Power Apps",0.6,IF(W188="ChatGPT",0.5,IF(W188="Claude",0.5,IF(W188="Gemini",0.5,IF(W188="Dify",0.6,IF(W188="n8n",0.7,IF(W188="Make",0.7,IF(W188="Zapier",0.7,IF(W188="その他",0.5,0.5)))))))))))))))</f>
        <v/>
      </c>
      <c r="Y188" s="22">
        <f>IFERROR(U188*(1-X188),"")</f>
        <v/>
      </c>
      <c r="Z188" s="22">
        <f>IFERROR(U188-Y188,"")</f>
        <v/>
      </c>
      <c r="AA188" s="22">
        <f>IF(AND(P188&gt;0,Q188&gt;=0),P188-Q188,"")</f>
        <v/>
      </c>
      <c r="AB188" s="22">
        <f>IF(P188&gt;0,(P188-Q188)/P188,"")</f>
        <v/>
      </c>
    </row>
    <row r="189" hidden="1" ht="15.75" customHeight="1" s="44">
      <c r="A189" s="18">
        <f>IF('簡易入力モード'!A189&lt;&gt;"",'簡易入力モード'!A189,"")</f>
        <v/>
      </c>
      <c r="B189" s="18" t="n"/>
      <c r="C189" s="19">
        <f>IF('簡易入力モード'!B189&lt;&gt;"",'簡易入力モード'!B189,"")</f>
        <v/>
      </c>
      <c r="D189" s="19">
        <f>IF('簡易入力モード'!C189&lt;&gt;"",'簡易入力モード'!C189,"")</f>
        <v/>
      </c>
      <c r="E189" s="19" t="n"/>
      <c r="F189" s="19" t="n"/>
      <c r="G189" s="19" t="n"/>
      <c r="H189" s="19" t="n"/>
      <c r="I189" s="19" t="n"/>
      <c r="J189" s="19" t="n"/>
      <c r="K189" s="19" t="n"/>
      <c r="L189" s="20" t="n"/>
      <c r="M189" s="20" t="n"/>
      <c r="N189" s="20" t="n"/>
      <c r="O189" s="20" t="n"/>
      <c r="P189" s="20" t="n"/>
      <c r="Q189" s="20" t="n"/>
      <c r="R189" s="18">
        <f>IF('簡易入力モード'!E189&lt;&gt;"",'簡易入力モード'!E189,"")</f>
        <v/>
      </c>
      <c r="S189" s="21" t="n"/>
      <c r="T189" s="19" t="n"/>
      <c r="U189" s="22">
        <f>IFERROR(C189*(D189+E189),"")</f>
        <v/>
      </c>
      <c r="V189" s="22">
        <f>ROUND(100*(0.2*MIN(1,IFERROR(C189/20,0))+0.15*MIN(1,IFERROR(E189/30,0))+0.2*IF(TRIM(G189)="高",1,IF(TRIM(G189)="中",0.5,0))+0.15*IF(TRIM(H189)="高",1,IF(TRIM(H189)="中",0.5,0))+0.1*MIN(1,IFERROR(F189/20,0))+0.15*IF(TRIM(I189)="高",1,IF(TRIM(I189)="中",0.5,0))+0.15*(1-IF(TRIM(J189)="高",1,IF(TRIM(J189)="中",0.5,0)))),0)</f>
        <v/>
      </c>
      <c r="W189" s="22">
        <f>IF(G189="高",IF(H189&lt;&gt;"低","GAS",IF(I189="高","NotebookLM","Gem")),IF(I189="高","NotebookLM","Gem"))</f>
        <v/>
      </c>
      <c r="X189" s="22">
        <f>IF(W189="Gem",0.4,IF(W189="NotebookLM",0.5,IF(W189="GAS",0.7,IF(W189="Microsoft Copilot",0.4,IF(W189="Microsoft 365 AI",0.4,IF(W189="Power Automate",0.7,IF(W189="Power Apps",0.6,IF(W189="ChatGPT",0.5,IF(W189="Claude",0.5,IF(W189="Gemini",0.5,IF(W189="Dify",0.6,IF(W189="n8n",0.7,IF(W189="Make",0.7,IF(W189="Zapier",0.7,IF(W189="その他",0.5,0.5)))))))))))))))</f>
        <v/>
      </c>
      <c r="Y189" s="22">
        <f>IFERROR(U189*(1-X189),"")</f>
        <v/>
      </c>
      <c r="Z189" s="22">
        <f>IFERROR(U189-Y189,"")</f>
        <v/>
      </c>
      <c r="AA189" s="22">
        <f>IF(AND(P189&gt;0,Q189&gt;=0),P189-Q189,"")</f>
        <v/>
      </c>
      <c r="AB189" s="22">
        <f>IF(P189&gt;0,(P189-Q189)/P189,"")</f>
        <v/>
      </c>
    </row>
    <row r="190" hidden="1" ht="15.75" customHeight="1" s="44">
      <c r="A190" s="18">
        <f>IF('簡易入力モード'!A190&lt;&gt;"",'簡易入力モード'!A190,"")</f>
        <v/>
      </c>
      <c r="B190" s="18" t="n"/>
      <c r="C190" s="19">
        <f>IF('簡易入力モード'!B190&lt;&gt;"",'簡易入力モード'!B190,"")</f>
        <v/>
      </c>
      <c r="D190" s="19">
        <f>IF('簡易入力モード'!C190&lt;&gt;"",'簡易入力モード'!C190,"")</f>
        <v/>
      </c>
      <c r="E190" s="19" t="n"/>
      <c r="F190" s="19" t="n"/>
      <c r="G190" s="19" t="n"/>
      <c r="H190" s="19" t="n"/>
      <c r="I190" s="19" t="n"/>
      <c r="J190" s="19" t="n"/>
      <c r="K190" s="19" t="n"/>
      <c r="L190" s="20" t="n"/>
      <c r="M190" s="20" t="n"/>
      <c r="N190" s="20" t="n"/>
      <c r="O190" s="20" t="n"/>
      <c r="P190" s="20" t="n"/>
      <c r="Q190" s="20" t="n"/>
      <c r="R190" s="18">
        <f>IF('簡易入力モード'!E190&lt;&gt;"",'簡易入力モード'!E190,"")</f>
        <v/>
      </c>
      <c r="S190" s="21" t="n"/>
      <c r="T190" s="19" t="n"/>
      <c r="U190" s="22">
        <f>IFERROR(C190*(D190+E190),"")</f>
        <v/>
      </c>
      <c r="V190" s="22">
        <f>ROUND(100*(0.2*MIN(1,IFERROR(C190/20,0))+0.15*MIN(1,IFERROR(E190/30,0))+0.2*IF(TRIM(G190)="高",1,IF(TRIM(G190)="中",0.5,0))+0.15*IF(TRIM(H190)="高",1,IF(TRIM(H190)="中",0.5,0))+0.1*MIN(1,IFERROR(F190/20,0))+0.15*IF(TRIM(I190)="高",1,IF(TRIM(I190)="中",0.5,0))+0.15*(1-IF(TRIM(J190)="高",1,IF(TRIM(J190)="中",0.5,0)))),0)</f>
        <v/>
      </c>
      <c r="W190" s="22">
        <f>IF(G190="高",IF(H190&lt;&gt;"低","GAS",IF(I190="高","NotebookLM","Gem")),IF(I190="高","NotebookLM","Gem"))</f>
        <v/>
      </c>
      <c r="X190" s="22">
        <f>IF(W190="Gem",0.4,IF(W190="NotebookLM",0.5,IF(W190="GAS",0.7,IF(W190="Microsoft Copilot",0.4,IF(W190="Microsoft 365 AI",0.4,IF(W190="Power Automate",0.7,IF(W190="Power Apps",0.6,IF(W190="ChatGPT",0.5,IF(W190="Claude",0.5,IF(W190="Gemini",0.5,IF(W190="Dify",0.6,IF(W190="n8n",0.7,IF(W190="Make",0.7,IF(W190="Zapier",0.7,IF(W190="その他",0.5,0.5)))))))))))))))</f>
        <v/>
      </c>
      <c r="Y190" s="22">
        <f>IFERROR(U190*(1-X190),"")</f>
        <v/>
      </c>
      <c r="Z190" s="22">
        <f>IFERROR(U190-Y190,"")</f>
        <v/>
      </c>
      <c r="AA190" s="22">
        <f>IF(AND(P190&gt;0,Q190&gt;=0),P190-Q190,"")</f>
        <v/>
      </c>
      <c r="AB190" s="22">
        <f>IF(P190&gt;0,(P190-Q190)/P190,"")</f>
        <v/>
      </c>
    </row>
    <row r="191" hidden="1" ht="15.75" customHeight="1" s="44">
      <c r="A191" s="18">
        <f>IF('簡易入力モード'!A191&lt;&gt;"",'簡易入力モード'!A191,"")</f>
        <v/>
      </c>
      <c r="B191" s="18" t="n"/>
      <c r="C191" s="19">
        <f>IF('簡易入力モード'!B191&lt;&gt;"",'簡易入力モード'!B191,"")</f>
        <v/>
      </c>
      <c r="D191" s="19">
        <f>IF('簡易入力モード'!C191&lt;&gt;"",'簡易入力モード'!C191,"")</f>
        <v/>
      </c>
      <c r="E191" s="19" t="n"/>
      <c r="F191" s="19" t="n"/>
      <c r="G191" s="19" t="n"/>
      <c r="H191" s="19" t="n"/>
      <c r="I191" s="19" t="n"/>
      <c r="J191" s="19" t="n"/>
      <c r="K191" s="19" t="n"/>
      <c r="L191" s="20" t="n"/>
      <c r="M191" s="20" t="n"/>
      <c r="N191" s="20" t="n"/>
      <c r="O191" s="20" t="n"/>
      <c r="P191" s="20" t="n"/>
      <c r="Q191" s="20" t="n"/>
      <c r="R191" s="18">
        <f>IF('簡易入力モード'!E191&lt;&gt;"",'簡易入力モード'!E191,"")</f>
        <v/>
      </c>
      <c r="S191" s="21" t="n"/>
      <c r="T191" s="19" t="n"/>
      <c r="U191" s="22">
        <f>IFERROR(C191*(D191+E191),"")</f>
        <v/>
      </c>
      <c r="V191" s="22">
        <f>ROUND(100*(0.2*MIN(1,IFERROR(C191/20,0))+0.15*MIN(1,IFERROR(E191/30,0))+0.2*IF(TRIM(G191)="高",1,IF(TRIM(G191)="中",0.5,0))+0.15*IF(TRIM(H191)="高",1,IF(TRIM(H191)="中",0.5,0))+0.1*MIN(1,IFERROR(F191/20,0))+0.15*IF(TRIM(I191)="高",1,IF(TRIM(I191)="中",0.5,0))+0.15*(1-IF(TRIM(J191)="高",1,IF(TRIM(J191)="中",0.5,0)))),0)</f>
        <v/>
      </c>
      <c r="W191" s="22">
        <f>IF(G191="高",IF(H191&lt;&gt;"低","GAS",IF(I191="高","NotebookLM","Gem")),IF(I191="高","NotebookLM","Gem"))</f>
        <v/>
      </c>
      <c r="X191" s="22">
        <f>IF(W191="Gem",0.4,IF(W191="NotebookLM",0.5,IF(W191="GAS",0.7,IF(W191="Microsoft Copilot",0.4,IF(W191="Microsoft 365 AI",0.4,IF(W191="Power Automate",0.7,IF(W191="Power Apps",0.6,IF(W191="ChatGPT",0.5,IF(W191="Claude",0.5,IF(W191="Gemini",0.5,IF(W191="Dify",0.6,IF(W191="n8n",0.7,IF(W191="Make",0.7,IF(W191="Zapier",0.7,IF(W191="その他",0.5,0.5)))))))))))))))</f>
        <v/>
      </c>
      <c r="Y191" s="22">
        <f>IFERROR(U191*(1-X191),"")</f>
        <v/>
      </c>
      <c r="Z191" s="22">
        <f>IFERROR(U191-Y191,"")</f>
        <v/>
      </c>
      <c r="AA191" s="22">
        <f>IF(AND(P191&gt;0,Q191&gt;=0),P191-Q191,"")</f>
        <v/>
      </c>
      <c r="AB191" s="22">
        <f>IF(P191&gt;0,(P191-Q191)/P191,"")</f>
        <v/>
      </c>
    </row>
    <row r="192" hidden="1" ht="15.75" customHeight="1" s="44">
      <c r="A192" s="18">
        <f>IF('簡易入力モード'!A192&lt;&gt;"",'簡易入力モード'!A192,"")</f>
        <v/>
      </c>
      <c r="B192" s="18" t="n"/>
      <c r="C192" s="19">
        <f>IF('簡易入力モード'!B192&lt;&gt;"",'簡易入力モード'!B192,"")</f>
        <v/>
      </c>
      <c r="D192" s="19">
        <f>IF('簡易入力モード'!C192&lt;&gt;"",'簡易入力モード'!C192,"")</f>
        <v/>
      </c>
      <c r="E192" s="19" t="n"/>
      <c r="F192" s="19" t="n"/>
      <c r="G192" s="19" t="n"/>
      <c r="H192" s="19" t="n"/>
      <c r="I192" s="19" t="n"/>
      <c r="J192" s="19" t="n"/>
      <c r="K192" s="19" t="n"/>
      <c r="L192" s="20" t="n"/>
      <c r="M192" s="20" t="n"/>
      <c r="N192" s="20" t="n"/>
      <c r="O192" s="20" t="n"/>
      <c r="P192" s="20" t="n"/>
      <c r="Q192" s="20" t="n"/>
      <c r="R192" s="18">
        <f>IF('簡易入力モード'!E192&lt;&gt;"",'簡易入力モード'!E192,"")</f>
        <v/>
      </c>
      <c r="S192" s="21" t="n"/>
      <c r="T192" s="19" t="n"/>
      <c r="U192" s="22">
        <f>IFERROR(C192*(D192+E192),"")</f>
        <v/>
      </c>
      <c r="V192" s="22">
        <f>ROUND(100*(0.2*MIN(1,IFERROR(C192/20,0))+0.15*MIN(1,IFERROR(E192/30,0))+0.2*IF(TRIM(G192)="高",1,IF(TRIM(G192)="中",0.5,0))+0.15*IF(TRIM(H192)="高",1,IF(TRIM(H192)="中",0.5,0))+0.1*MIN(1,IFERROR(F192/20,0))+0.15*IF(TRIM(I192)="高",1,IF(TRIM(I192)="中",0.5,0))+0.15*(1-IF(TRIM(J192)="高",1,IF(TRIM(J192)="中",0.5,0)))),0)</f>
        <v/>
      </c>
      <c r="W192" s="22">
        <f>IF(G192="高",IF(H192&lt;&gt;"低","GAS",IF(I192="高","NotebookLM","Gem")),IF(I192="高","NotebookLM","Gem"))</f>
        <v/>
      </c>
      <c r="X192" s="22">
        <f>IF(W192="Gem",0.4,IF(W192="NotebookLM",0.5,IF(W192="GAS",0.7,IF(W192="Microsoft Copilot",0.4,IF(W192="Microsoft 365 AI",0.4,IF(W192="Power Automate",0.7,IF(W192="Power Apps",0.6,IF(W192="ChatGPT",0.5,IF(W192="Claude",0.5,IF(W192="Gemini",0.5,IF(W192="Dify",0.6,IF(W192="n8n",0.7,IF(W192="Make",0.7,IF(W192="Zapier",0.7,IF(W192="その他",0.5,0.5)))))))))))))))</f>
        <v/>
      </c>
      <c r="Y192" s="22">
        <f>IFERROR(U192*(1-X192),"")</f>
        <v/>
      </c>
      <c r="Z192" s="22">
        <f>IFERROR(U192-Y192,"")</f>
        <v/>
      </c>
      <c r="AA192" s="22">
        <f>IF(AND(P192&gt;0,Q192&gt;=0),P192-Q192,"")</f>
        <v/>
      </c>
      <c r="AB192" s="22">
        <f>IF(P192&gt;0,(P192-Q192)/P192,"")</f>
        <v/>
      </c>
    </row>
    <row r="193" hidden="1" ht="15.75" customHeight="1" s="44">
      <c r="A193" s="18">
        <f>IF('簡易入力モード'!A193&lt;&gt;"",'簡易入力モード'!A193,"")</f>
        <v/>
      </c>
      <c r="B193" s="18" t="n"/>
      <c r="C193" s="19">
        <f>IF('簡易入力モード'!B193&lt;&gt;"",'簡易入力モード'!B193,"")</f>
        <v/>
      </c>
      <c r="D193" s="19">
        <f>IF('簡易入力モード'!C193&lt;&gt;"",'簡易入力モード'!C193,"")</f>
        <v/>
      </c>
      <c r="E193" s="19" t="n"/>
      <c r="F193" s="19" t="n"/>
      <c r="G193" s="19" t="n"/>
      <c r="H193" s="19" t="n"/>
      <c r="I193" s="19" t="n"/>
      <c r="J193" s="19" t="n"/>
      <c r="K193" s="19" t="n"/>
      <c r="L193" s="20" t="n"/>
      <c r="M193" s="20" t="n"/>
      <c r="N193" s="20" t="n"/>
      <c r="O193" s="20" t="n"/>
      <c r="P193" s="20" t="n"/>
      <c r="Q193" s="20" t="n"/>
      <c r="R193" s="18">
        <f>IF('簡易入力モード'!E193&lt;&gt;"",'簡易入力モード'!E193,"")</f>
        <v/>
      </c>
      <c r="S193" s="21" t="n"/>
      <c r="T193" s="19" t="n"/>
      <c r="U193" s="22">
        <f>IFERROR(C193*(D193+E193),"")</f>
        <v/>
      </c>
      <c r="V193" s="22">
        <f>ROUND(100*(0.2*MIN(1,IFERROR(C193/20,0))+0.15*MIN(1,IFERROR(E193/30,0))+0.2*IF(TRIM(G193)="高",1,IF(TRIM(G193)="中",0.5,0))+0.15*IF(TRIM(H193)="高",1,IF(TRIM(H193)="中",0.5,0))+0.1*MIN(1,IFERROR(F193/20,0))+0.15*IF(TRIM(I193)="高",1,IF(TRIM(I193)="中",0.5,0))+0.15*(1-IF(TRIM(J193)="高",1,IF(TRIM(J193)="中",0.5,0)))),0)</f>
        <v/>
      </c>
      <c r="W193" s="22">
        <f>IF(G193="高",IF(H193&lt;&gt;"低","GAS",IF(I193="高","NotebookLM","Gem")),IF(I193="高","NotebookLM","Gem"))</f>
        <v/>
      </c>
      <c r="X193" s="22">
        <f>IF(W193="Gem",0.4,IF(W193="NotebookLM",0.5,IF(W193="GAS",0.7,IF(W193="Microsoft Copilot",0.4,IF(W193="Microsoft 365 AI",0.4,IF(W193="Power Automate",0.7,IF(W193="Power Apps",0.6,IF(W193="ChatGPT",0.5,IF(W193="Claude",0.5,IF(W193="Gemini",0.5,IF(W193="Dify",0.6,IF(W193="n8n",0.7,IF(W193="Make",0.7,IF(W193="Zapier",0.7,IF(W193="その他",0.5,0.5)))))))))))))))</f>
        <v/>
      </c>
      <c r="Y193" s="22">
        <f>IFERROR(U193*(1-X193),"")</f>
        <v/>
      </c>
      <c r="Z193" s="22">
        <f>IFERROR(U193-Y193,"")</f>
        <v/>
      </c>
      <c r="AA193" s="22">
        <f>IF(AND(P193&gt;0,Q193&gt;=0),P193-Q193,"")</f>
        <v/>
      </c>
      <c r="AB193" s="22">
        <f>IF(P193&gt;0,(P193-Q193)/P193,"")</f>
        <v/>
      </c>
    </row>
    <row r="194" hidden="1" ht="15.75" customHeight="1" s="44">
      <c r="A194" s="18">
        <f>IF('簡易入力モード'!A194&lt;&gt;"",'簡易入力モード'!A194,"")</f>
        <v/>
      </c>
      <c r="B194" s="18" t="n"/>
      <c r="C194" s="19">
        <f>IF('簡易入力モード'!B194&lt;&gt;"",'簡易入力モード'!B194,"")</f>
        <v/>
      </c>
      <c r="D194" s="19">
        <f>IF('簡易入力モード'!C194&lt;&gt;"",'簡易入力モード'!C194,"")</f>
        <v/>
      </c>
      <c r="E194" s="19" t="n"/>
      <c r="F194" s="19" t="n"/>
      <c r="G194" s="19" t="n"/>
      <c r="H194" s="19" t="n"/>
      <c r="I194" s="19" t="n"/>
      <c r="J194" s="19" t="n"/>
      <c r="K194" s="19" t="n"/>
      <c r="L194" s="20" t="n"/>
      <c r="M194" s="20" t="n"/>
      <c r="N194" s="20" t="n"/>
      <c r="O194" s="20" t="n"/>
      <c r="P194" s="20" t="n"/>
      <c r="Q194" s="20" t="n"/>
      <c r="R194" s="18">
        <f>IF('簡易入力モード'!E194&lt;&gt;"",'簡易入力モード'!E194,"")</f>
        <v/>
      </c>
      <c r="S194" s="21" t="n"/>
      <c r="T194" s="19" t="n"/>
      <c r="U194" s="22">
        <f>IFERROR(C194*(D194+E194),"")</f>
        <v/>
      </c>
      <c r="V194" s="22">
        <f>ROUND(100*(0.2*MIN(1,IFERROR(C194/20,0))+0.15*MIN(1,IFERROR(E194/30,0))+0.2*IF(TRIM(G194)="高",1,IF(TRIM(G194)="中",0.5,0))+0.15*IF(TRIM(H194)="高",1,IF(TRIM(H194)="中",0.5,0))+0.1*MIN(1,IFERROR(F194/20,0))+0.15*IF(TRIM(I194)="高",1,IF(TRIM(I194)="中",0.5,0))+0.15*(1-IF(TRIM(J194)="高",1,IF(TRIM(J194)="中",0.5,0)))),0)</f>
        <v/>
      </c>
      <c r="W194" s="22">
        <f>IF(G194="高",IF(H194&lt;&gt;"低","GAS",IF(I194="高","NotebookLM","Gem")),IF(I194="高","NotebookLM","Gem"))</f>
        <v/>
      </c>
      <c r="X194" s="22">
        <f>IF(W194="Gem",0.4,IF(W194="NotebookLM",0.5,IF(W194="GAS",0.7,IF(W194="Microsoft Copilot",0.4,IF(W194="Microsoft 365 AI",0.4,IF(W194="Power Automate",0.7,IF(W194="Power Apps",0.6,IF(W194="ChatGPT",0.5,IF(W194="Claude",0.5,IF(W194="Gemini",0.5,IF(W194="Dify",0.6,IF(W194="n8n",0.7,IF(W194="Make",0.7,IF(W194="Zapier",0.7,IF(W194="その他",0.5,0.5)))))))))))))))</f>
        <v/>
      </c>
      <c r="Y194" s="22">
        <f>IFERROR(U194*(1-X194),"")</f>
        <v/>
      </c>
      <c r="Z194" s="22">
        <f>IFERROR(U194-Y194,"")</f>
        <v/>
      </c>
      <c r="AA194" s="22">
        <f>IF(AND(P194&gt;0,Q194&gt;=0),P194-Q194,"")</f>
        <v/>
      </c>
      <c r="AB194" s="22">
        <f>IF(P194&gt;0,(P194-Q194)/P194,"")</f>
        <v/>
      </c>
    </row>
    <row r="195" hidden="1" ht="15.75" customHeight="1" s="44">
      <c r="A195" s="18">
        <f>IF('簡易入力モード'!A195&lt;&gt;"",'簡易入力モード'!A195,"")</f>
        <v/>
      </c>
      <c r="B195" s="18" t="n"/>
      <c r="C195" s="19">
        <f>IF('簡易入力モード'!B195&lt;&gt;"",'簡易入力モード'!B195,"")</f>
        <v/>
      </c>
      <c r="D195" s="19">
        <f>IF('簡易入力モード'!C195&lt;&gt;"",'簡易入力モード'!C195,"")</f>
        <v/>
      </c>
      <c r="E195" s="19" t="n"/>
      <c r="F195" s="19" t="n"/>
      <c r="G195" s="19" t="n"/>
      <c r="H195" s="19" t="n"/>
      <c r="I195" s="19" t="n"/>
      <c r="J195" s="19" t="n"/>
      <c r="K195" s="19" t="n"/>
      <c r="L195" s="20" t="n"/>
      <c r="M195" s="20" t="n"/>
      <c r="N195" s="20" t="n"/>
      <c r="O195" s="20" t="n"/>
      <c r="P195" s="20" t="n"/>
      <c r="Q195" s="20" t="n"/>
      <c r="R195" s="18">
        <f>IF('簡易入力モード'!E195&lt;&gt;"",'簡易入力モード'!E195,"")</f>
        <v/>
      </c>
      <c r="S195" s="21" t="n"/>
      <c r="T195" s="19" t="n"/>
      <c r="U195" s="22">
        <f>IFERROR(C195*(D195+E195),"")</f>
        <v/>
      </c>
      <c r="V195" s="22">
        <f>ROUND(100*(0.2*MIN(1,IFERROR(C195/20,0))+0.15*MIN(1,IFERROR(E195/30,0))+0.2*IF(TRIM(G195)="高",1,IF(TRIM(G195)="中",0.5,0))+0.15*IF(TRIM(H195)="高",1,IF(TRIM(H195)="中",0.5,0))+0.1*MIN(1,IFERROR(F195/20,0))+0.15*IF(TRIM(I195)="高",1,IF(TRIM(I195)="中",0.5,0))+0.15*(1-IF(TRIM(J195)="高",1,IF(TRIM(J195)="中",0.5,0)))),0)</f>
        <v/>
      </c>
      <c r="W195" s="22">
        <f>IF(G195="高",IF(H195&lt;&gt;"低","GAS",IF(I195="高","NotebookLM","Gem")),IF(I195="高","NotebookLM","Gem"))</f>
        <v/>
      </c>
      <c r="X195" s="22">
        <f>IF(W195="Gem",0.4,IF(W195="NotebookLM",0.5,IF(W195="GAS",0.7,IF(W195="Microsoft Copilot",0.4,IF(W195="Microsoft 365 AI",0.4,IF(W195="Power Automate",0.7,IF(W195="Power Apps",0.6,IF(W195="ChatGPT",0.5,IF(W195="Claude",0.5,IF(W195="Gemini",0.5,IF(W195="Dify",0.6,IF(W195="n8n",0.7,IF(W195="Make",0.7,IF(W195="Zapier",0.7,IF(W195="その他",0.5,0.5)))))))))))))))</f>
        <v/>
      </c>
      <c r="Y195" s="22">
        <f>IFERROR(U195*(1-X195),"")</f>
        <v/>
      </c>
      <c r="Z195" s="22">
        <f>IFERROR(U195-Y195,"")</f>
        <v/>
      </c>
      <c r="AA195" s="22">
        <f>IF(AND(P195&gt;0,Q195&gt;=0),P195-Q195,"")</f>
        <v/>
      </c>
      <c r="AB195" s="22">
        <f>IF(P195&gt;0,(P195-Q195)/P195,"")</f>
        <v/>
      </c>
    </row>
    <row r="196" hidden="1" ht="15.75" customHeight="1" s="44">
      <c r="A196" s="18">
        <f>IF('簡易入力モード'!A196&lt;&gt;"",'簡易入力モード'!A196,"")</f>
        <v/>
      </c>
      <c r="B196" s="18" t="n"/>
      <c r="C196" s="19">
        <f>IF('簡易入力モード'!B196&lt;&gt;"",'簡易入力モード'!B196,"")</f>
        <v/>
      </c>
      <c r="D196" s="19">
        <f>IF('簡易入力モード'!C196&lt;&gt;"",'簡易入力モード'!C196,"")</f>
        <v/>
      </c>
      <c r="E196" s="19" t="n"/>
      <c r="F196" s="19" t="n"/>
      <c r="G196" s="19" t="n"/>
      <c r="H196" s="19" t="n"/>
      <c r="I196" s="19" t="n"/>
      <c r="J196" s="19" t="n"/>
      <c r="K196" s="19" t="n"/>
      <c r="L196" s="20" t="n"/>
      <c r="M196" s="20" t="n"/>
      <c r="N196" s="20" t="n"/>
      <c r="O196" s="20" t="n"/>
      <c r="P196" s="20" t="n"/>
      <c r="Q196" s="20" t="n"/>
      <c r="R196" s="18">
        <f>IF('簡易入力モード'!E196&lt;&gt;"",'簡易入力モード'!E196,"")</f>
        <v/>
      </c>
      <c r="S196" s="21" t="n"/>
      <c r="T196" s="19" t="n"/>
      <c r="U196" s="22">
        <f>IFERROR(C196*(D196+E196),"")</f>
        <v/>
      </c>
      <c r="V196" s="22">
        <f>ROUND(100*(0.2*MIN(1,IFERROR(C196/20,0))+0.15*MIN(1,IFERROR(E196/30,0))+0.2*IF(TRIM(G196)="高",1,IF(TRIM(G196)="中",0.5,0))+0.15*IF(TRIM(H196)="高",1,IF(TRIM(H196)="中",0.5,0))+0.1*MIN(1,IFERROR(F196/20,0))+0.15*IF(TRIM(I196)="高",1,IF(TRIM(I196)="中",0.5,0))+0.15*(1-IF(TRIM(J196)="高",1,IF(TRIM(J196)="中",0.5,0)))),0)</f>
        <v/>
      </c>
      <c r="W196" s="22">
        <f>IF(G196="高",IF(H196&lt;&gt;"低","GAS",IF(I196="高","NotebookLM","Gem")),IF(I196="高","NotebookLM","Gem"))</f>
        <v/>
      </c>
      <c r="X196" s="22">
        <f>IF(W196="Gem",0.4,IF(W196="NotebookLM",0.5,IF(W196="GAS",0.7,IF(W196="Microsoft Copilot",0.4,IF(W196="Microsoft 365 AI",0.4,IF(W196="Power Automate",0.7,IF(W196="Power Apps",0.6,IF(W196="ChatGPT",0.5,IF(W196="Claude",0.5,IF(W196="Gemini",0.5,IF(W196="Dify",0.6,IF(W196="n8n",0.7,IF(W196="Make",0.7,IF(W196="Zapier",0.7,IF(W196="その他",0.5,0.5)))))))))))))))</f>
        <v/>
      </c>
      <c r="Y196" s="22">
        <f>IFERROR(U196*(1-X196),"")</f>
        <v/>
      </c>
      <c r="Z196" s="22">
        <f>IFERROR(U196-Y196,"")</f>
        <v/>
      </c>
      <c r="AA196" s="22">
        <f>IF(AND(P196&gt;0,Q196&gt;=0),P196-Q196,"")</f>
        <v/>
      </c>
      <c r="AB196" s="22">
        <f>IF(P196&gt;0,(P196-Q196)/P196,"")</f>
        <v/>
      </c>
    </row>
    <row r="197" hidden="1" ht="15.75" customHeight="1" s="44">
      <c r="A197" s="18">
        <f>IF('簡易入力モード'!A197&lt;&gt;"",'簡易入力モード'!A197,"")</f>
        <v/>
      </c>
      <c r="B197" s="18" t="n"/>
      <c r="C197" s="19">
        <f>IF('簡易入力モード'!B197&lt;&gt;"",'簡易入力モード'!B197,"")</f>
        <v/>
      </c>
      <c r="D197" s="19">
        <f>IF('簡易入力モード'!C197&lt;&gt;"",'簡易入力モード'!C197,"")</f>
        <v/>
      </c>
      <c r="E197" s="19" t="n"/>
      <c r="F197" s="19" t="n"/>
      <c r="G197" s="19" t="n"/>
      <c r="H197" s="19" t="n"/>
      <c r="I197" s="19" t="n"/>
      <c r="J197" s="19" t="n"/>
      <c r="K197" s="19" t="n"/>
      <c r="L197" s="20" t="n"/>
      <c r="M197" s="20" t="n"/>
      <c r="N197" s="20" t="n"/>
      <c r="O197" s="20" t="n"/>
      <c r="P197" s="20" t="n"/>
      <c r="Q197" s="20" t="n"/>
      <c r="R197" s="18">
        <f>IF('簡易入力モード'!E197&lt;&gt;"",'簡易入力モード'!E197,"")</f>
        <v/>
      </c>
      <c r="S197" s="21" t="n"/>
      <c r="T197" s="19" t="n"/>
      <c r="U197" s="22">
        <f>IFERROR(C197*(D197+E197),"")</f>
        <v/>
      </c>
      <c r="V197" s="22">
        <f>ROUND(100*(0.2*MIN(1,IFERROR(C197/20,0))+0.15*MIN(1,IFERROR(E197/30,0))+0.2*IF(TRIM(G197)="高",1,IF(TRIM(G197)="中",0.5,0))+0.15*IF(TRIM(H197)="高",1,IF(TRIM(H197)="中",0.5,0))+0.1*MIN(1,IFERROR(F197/20,0))+0.15*IF(TRIM(I197)="高",1,IF(TRIM(I197)="中",0.5,0))+0.15*(1-IF(TRIM(J197)="高",1,IF(TRIM(J197)="中",0.5,0)))),0)</f>
        <v/>
      </c>
      <c r="W197" s="22">
        <f>IF(G197="高",IF(H197&lt;&gt;"低","GAS",IF(I197="高","NotebookLM","Gem")),IF(I197="高","NotebookLM","Gem"))</f>
        <v/>
      </c>
      <c r="X197" s="22">
        <f>IF(W197="Gem",0.4,IF(W197="NotebookLM",0.5,IF(W197="GAS",0.7,IF(W197="Microsoft Copilot",0.4,IF(W197="Microsoft 365 AI",0.4,IF(W197="Power Automate",0.7,IF(W197="Power Apps",0.6,IF(W197="ChatGPT",0.5,IF(W197="Claude",0.5,IF(W197="Gemini",0.5,IF(W197="Dify",0.6,IF(W197="n8n",0.7,IF(W197="Make",0.7,IF(W197="Zapier",0.7,IF(W197="その他",0.5,0.5)))))))))))))))</f>
        <v/>
      </c>
      <c r="Y197" s="22">
        <f>IFERROR(U197*(1-X197),"")</f>
        <v/>
      </c>
      <c r="Z197" s="22">
        <f>IFERROR(U197-Y197,"")</f>
        <v/>
      </c>
      <c r="AA197" s="22">
        <f>IF(AND(P197&gt;0,Q197&gt;=0),P197-Q197,"")</f>
        <v/>
      </c>
      <c r="AB197" s="22">
        <f>IF(P197&gt;0,(P197-Q197)/P197,"")</f>
        <v/>
      </c>
    </row>
    <row r="198" hidden="1" ht="15.75" customHeight="1" s="44">
      <c r="A198" s="18">
        <f>IF('簡易入力モード'!A198&lt;&gt;"",'簡易入力モード'!A198,"")</f>
        <v/>
      </c>
      <c r="B198" s="18" t="n"/>
      <c r="C198" s="19">
        <f>IF('簡易入力モード'!B198&lt;&gt;"",'簡易入力モード'!B198,"")</f>
        <v/>
      </c>
      <c r="D198" s="19">
        <f>IF('簡易入力モード'!C198&lt;&gt;"",'簡易入力モード'!C198,"")</f>
        <v/>
      </c>
      <c r="E198" s="19" t="n"/>
      <c r="F198" s="19" t="n"/>
      <c r="G198" s="19" t="n"/>
      <c r="H198" s="19" t="n"/>
      <c r="I198" s="19" t="n"/>
      <c r="J198" s="19" t="n"/>
      <c r="K198" s="19" t="n"/>
      <c r="L198" s="20" t="n"/>
      <c r="M198" s="20" t="n"/>
      <c r="N198" s="20" t="n"/>
      <c r="O198" s="20" t="n"/>
      <c r="P198" s="20" t="n"/>
      <c r="Q198" s="20" t="n"/>
      <c r="R198" s="18">
        <f>IF('簡易入力モード'!E198&lt;&gt;"",'簡易入力モード'!E198,"")</f>
        <v/>
      </c>
      <c r="S198" s="21" t="n"/>
      <c r="T198" s="19" t="n"/>
      <c r="U198" s="22">
        <f>IFERROR(C198*(D198+E198),"")</f>
        <v/>
      </c>
      <c r="V198" s="22">
        <f>ROUND(100*(0.2*MIN(1,IFERROR(C198/20,0))+0.15*MIN(1,IFERROR(E198/30,0))+0.2*IF(TRIM(G198)="高",1,IF(TRIM(G198)="中",0.5,0))+0.15*IF(TRIM(H198)="高",1,IF(TRIM(H198)="中",0.5,0))+0.1*MIN(1,IFERROR(F198/20,0))+0.15*IF(TRIM(I198)="高",1,IF(TRIM(I198)="中",0.5,0))+0.15*(1-IF(TRIM(J198)="高",1,IF(TRIM(J198)="中",0.5,0)))),0)</f>
        <v/>
      </c>
      <c r="W198" s="22">
        <f>IF(G198="高",IF(H198&lt;&gt;"低","GAS",IF(I198="高","NotebookLM","Gem")),IF(I198="高","NotebookLM","Gem"))</f>
        <v/>
      </c>
      <c r="X198" s="22">
        <f>IF(W198="Gem",0.4,IF(W198="NotebookLM",0.5,IF(W198="GAS",0.7,IF(W198="Microsoft Copilot",0.4,IF(W198="Microsoft 365 AI",0.4,IF(W198="Power Automate",0.7,IF(W198="Power Apps",0.6,IF(W198="ChatGPT",0.5,IF(W198="Claude",0.5,IF(W198="Gemini",0.5,IF(W198="Dify",0.6,IF(W198="n8n",0.7,IF(W198="Make",0.7,IF(W198="Zapier",0.7,IF(W198="その他",0.5,0.5)))))))))))))))</f>
        <v/>
      </c>
      <c r="Y198" s="22">
        <f>IFERROR(U198*(1-X198),"")</f>
        <v/>
      </c>
      <c r="Z198" s="22">
        <f>IFERROR(U198-Y198,"")</f>
        <v/>
      </c>
      <c r="AA198" s="22">
        <f>IF(AND(P198&gt;0,Q198&gt;=0),P198-Q198,"")</f>
        <v/>
      </c>
      <c r="AB198" s="22">
        <f>IF(P198&gt;0,(P198-Q198)/P198,"")</f>
        <v/>
      </c>
    </row>
    <row r="199" hidden="1" ht="15.75" customHeight="1" s="44">
      <c r="A199" s="18">
        <f>IF('簡易入力モード'!A199&lt;&gt;"",'簡易入力モード'!A199,"")</f>
        <v/>
      </c>
      <c r="B199" s="18" t="n"/>
      <c r="C199" s="19">
        <f>IF('簡易入力モード'!B199&lt;&gt;"",'簡易入力モード'!B199,"")</f>
        <v/>
      </c>
      <c r="D199" s="19">
        <f>IF('簡易入力モード'!C199&lt;&gt;"",'簡易入力モード'!C199,"")</f>
        <v/>
      </c>
      <c r="E199" s="19" t="n"/>
      <c r="F199" s="19" t="n"/>
      <c r="G199" s="19" t="n"/>
      <c r="H199" s="19" t="n"/>
      <c r="I199" s="19" t="n"/>
      <c r="J199" s="19" t="n"/>
      <c r="K199" s="19" t="n"/>
      <c r="L199" s="20" t="n"/>
      <c r="M199" s="20" t="n"/>
      <c r="N199" s="20" t="n"/>
      <c r="O199" s="20" t="n"/>
      <c r="P199" s="20" t="n"/>
      <c r="Q199" s="20" t="n"/>
      <c r="R199" s="18">
        <f>IF('簡易入力モード'!E199&lt;&gt;"",'簡易入力モード'!E199,"")</f>
        <v/>
      </c>
      <c r="S199" s="21" t="n"/>
      <c r="T199" s="19" t="n"/>
      <c r="U199" s="22">
        <f>IFERROR(C199*(D199+E199),"")</f>
        <v/>
      </c>
      <c r="V199" s="22">
        <f>ROUND(100*(0.2*MIN(1,IFERROR(C199/20,0))+0.15*MIN(1,IFERROR(E199/30,0))+0.2*IF(TRIM(G199)="高",1,IF(TRIM(G199)="中",0.5,0))+0.15*IF(TRIM(H199)="高",1,IF(TRIM(H199)="中",0.5,0))+0.1*MIN(1,IFERROR(F199/20,0))+0.15*IF(TRIM(I199)="高",1,IF(TRIM(I199)="中",0.5,0))+0.15*(1-IF(TRIM(J199)="高",1,IF(TRIM(J199)="中",0.5,0)))),0)</f>
        <v/>
      </c>
      <c r="W199" s="22">
        <f>IF(G199="高",IF(H199&lt;&gt;"低","GAS",IF(I199="高","NotebookLM","Gem")),IF(I199="高","NotebookLM","Gem"))</f>
        <v/>
      </c>
      <c r="X199" s="22">
        <f>IF(W199="Gem",0.4,IF(W199="NotebookLM",0.5,IF(W199="GAS",0.7,IF(W199="Microsoft Copilot",0.4,IF(W199="Microsoft 365 AI",0.4,IF(W199="Power Automate",0.7,IF(W199="Power Apps",0.6,IF(W199="ChatGPT",0.5,IF(W199="Claude",0.5,IF(W199="Gemini",0.5,IF(W199="Dify",0.6,IF(W199="n8n",0.7,IF(W199="Make",0.7,IF(W199="Zapier",0.7,IF(W199="その他",0.5,0.5)))))))))))))))</f>
        <v/>
      </c>
      <c r="Y199" s="22">
        <f>IFERROR(U199*(1-X199),"")</f>
        <v/>
      </c>
      <c r="Z199" s="22">
        <f>IFERROR(U199-Y199,"")</f>
        <v/>
      </c>
      <c r="AA199" s="22">
        <f>IF(AND(P199&gt;0,Q199&gt;=0),P199-Q199,"")</f>
        <v/>
      </c>
      <c r="AB199" s="22">
        <f>IF(P199&gt;0,(P199-Q199)/P199,"")</f>
        <v/>
      </c>
    </row>
    <row r="200" hidden="1" ht="15.75" customHeight="1" s="44">
      <c r="A200" s="18">
        <f>IF('簡易入力モード'!A200&lt;&gt;"",'簡易入力モード'!A200,"")</f>
        <v/>
      </c>
      <c r="B200" s="18" t="n"/>
      <c r="C200" s="19">
        <f>IF('簡易入力モード'!B200&lt;&gt;"",'簡易入力モード'!B200,"")</f>
        <v/>
      </c>
      <c r="D200" s="19">
        <f>IF('簡易入力モード'!C200&lt;&gt;"",'簡易入力モード'!C200,"")</f>
        <v/>
      </c>
      <c r="E200" s="19" t="n"/>
      <c r="F200" s="19" t="n"/>
      <c r="G200" s="19" t="n"/>
      <c r="H200" s="19" t="n"/>
      <c r="I200" s="19" t="n"/>
      <c r="J200" s="19" t="n"/>
      <c r="K200" s="19" t="n"/>
      <c r="L200" s="20" t="n"/>
      <c r="M200" s="20" t="n"/>
      <c r="N200" s="20" t="n"/>
      <c r="O200" s="20" t="n"/>
      <c r="P200" s="20" t="n"/>
      <c r="Q200" s="20" t="n"/>
      <c r="R200" s="18">
        <f>IF('簡易入力モード'!E200&lt;&gt;"",'簡易入力モード'!E200,"")</f>
        <v/>
      </c>
      <c r="S200" s="21" t="n"/>
      <c r="T200" s="19" t="n"/>
      <c r="U200" s="22">
        <f>IFERROR(C200*(D200+E200),"")</f>
        <v/>
      </c>
      <c r="V200" s="22">
        <f>ROUND(100*(0.2*MIN(1,IFERROR(C200/20,0))+0.15*MIN(1,IFERROR(E200/30,0))+0.2*IF(TRIM(G200)="高",1,IF(TRIM(G200)="中",0.5,0))+0.15*IF(TRIM(H200)="高",1,IF(TRIM(H200)="中",0.5,0))+0.1*MIN(1,IFERROR(F200/20,0))+0.15*IF(TRIM(I200)="高",1,IF(TRIM(I200)="中",0.5,0))+0.15*(1-IF(TRIM(J200)="高",1,IF(TRIM(J200)="中",0.5,0)))),0)</f>
        <v/>
      </c>
      <c r="W200" s="22">
        <f>IF(G200="高",IF(H200&lt;&gt;"低","GAS",IF(I200="高","NotebookLM","Gem")),IF(I200="高","NotebookLM","Gem"))</f>
        <v/>
      </c>
      <c r="X200" s="22">
        <f>IF(W200="Gem",0.4,IF(W200="NotebookLM",0.5,IF(W200="GAS",0.7,IF(W200="Microsoft Copilot",0.4,IF(W200="Microsoft 365 AI",0.4,IF(W200="Power Automate",0.7,IF(W200="Power Apps",0.6,IF(W200="ChatGPT",0.5,IF(W200="Claude",0.5,IF(W200="Gemini",0.5,IF(W200="Dify",0.6,IF(W200="n8n",0.7,IF(W200="Make",0.7,IF(W200="Zapier",0.7,IF(W200="その他",0.5,0.5)))))))))))))))</f>
        <v/>
      </c>
      <c r="Y200" s="22">
        <f>IFERROR(U200*(1-X200),"")</f>
        <v/>
      </c>
      <c r="Z200" s="22">
        <f>IFERROR(U200-Y200,"")</f>
        <v/>
      </c>
      <c r="AA200" s="22">
        <f>IF(AND(P200&gt;0,Q200&gt;=0),P200-Q200,"")</f>
        <v/>
      </c>
      <c r="AB200" s="22">
        <f>IF(P200&gt;0,(P200-Q200)/P200,"")</f>
        <v/>
      </c>
    </row>
    <row r="201" hidden="1" ht="15.75" customHeight="1" s="44">
      <c r="A201" s="18">
        <f>IF('簡易入力モード'!A201&lt;&gt;"",'簡易入力モード'!A201,"")</f>
        <v/>
      </c>
      <c r="B201" s="18" t="n"/>
      <c r="C201" s="19">
        <f>IF('簡易入力モード'!B201&lt;&gt;"",'簡易入力モード'!B201,"")</f>
        <v/>
      </c>
      <c r="D201" s="19">
        <f>IF('簡易入力モード'!C201&lt;&gt;"",'簡易入力モード'!C201,"")</f>
        <v/>
      </c>
      <c r="E201" s="19" t="n"/>
      <c r="F201" s="19" t="n"/>
      <c r="G201" s="19" t="n"/>
      <c r="H201" s="19" t="n"/>
      <c r="I201" s="19" t="n"/>
      <c r="J201" s="19" t="n"/>
      <c r="K201" s="19" t="n"/>
      <c r="L201" s="20" t="n"/>
      <c r="M201" s="20" t="n"/>
      <c r="N201" s="20" t="n"/>
      <c r="O201" s="20" t="n"/>
      <c r="P201" s="20" t="n"/>
      <c r="Q201" s="20" t="n"/>
      <c r="R201" s="18">
        <f>IF('簡易入力モード'!E201&lt;&gt;"",'簡易入力モード'!E201,"")</f>
        <v/>
      </c>
      <c r="S201" s="21" t="n"/>
      <c r="T201" s="19" t="n"/>
      <c r="U201" s="22">
        <f>IFERROR(C201*(D201+E201),"")</f>
        <v/>
      </c>
      <c r="V201" s="22">
        <f>ROUND(100*(0.2*MIN(1,IFERROR(C201/20,0))+0.15*MIN(1,IFERROR(E201/30,0))+0.2*IF(TRIM(G201)="高",1,IF(TRIM(G201)="中",0.5,0))+0.15*IF(TRIM(H201)="高",1,IF(TRIM(H201)="中",0.5,0))+0.1*MIN(1,IFERROR(F201/20,0))+0.15*IF(TRIM(I201)="高",1,IF(TRIM(I201)="中",0.5,0))+0.15*(1-IF(TRIM(J201)="高",1,IF(TRIM(J201)="中",0.5,0)))),0)</f>
        <v/>
      </c>
      <c r="W201" s="22">
        <f>IF(G201="高",IF(H201&lt;&gt;"低","GAS",IF(I201="高","NotebookLM","Gem")),IF(I201="高","NotebookLM","Gem"))</f>
        <v/>
      </c>
      <c r="X201" s="22">
        <f>IF(W201="Gem",0.4,IF(W201="NotebookLM",0.5,IF(W201="GAS",0.7,IF(W201="Microsoft Copilot",0.4,IF(W201="Microsoft 365 AI",0.4,IF(W201="Power Automate",0.7,IF(W201="Power Apps",0.6,IF(W201="ChatGPT",0.5,IF(W201="Claude",0.5,IF(W201="Gemini",0.5,IF(W201="Dify",0.6,IF(W201="n8n",0.7,IF(W201="Make",0.7,IF(W201="Zapier",0.7,IF(W201="その他",0.5,0.5)))))))))))))))</f>
        <v/>
      </c>
      <c r="Y201" s="22">
        <f>IFERROR(U201*(1-X201),"")</f>
        <v/>
      </c>
      <c r="Z201" s="22">
        <f>IFERROR(U201-Y201,"")</f>
        <v/>
      </c>
      <c r="AA201" s="22">
        <f>IF(AND(P201&gt;0,Q201&gt;=0),P201-Q201,"")</f>
        <v/>
      </c>
      <c r="AB201" s="22">
        <f>IF(P201&gt;0,(P201-Q201)/P201,"")</f>
        <v/>
      </c>
    </row>
    <row r="202" hidden="1" ht="15.75" customHeight="1" s="44">
      <c r="A202" s="18">
        <f>IF('簡易入力モード'!A202&lt;&gt;"",'簡易入力モード'!A202,"")</f>
        <v/>
      </c>
      <c r="B202" s="18" t="n"/>
      <c r="C202" s="19">
        <f>IF('簡易入力モード'!B202&lt;&gt;"",'簡易入力モード'!B202,"")</f>
        <v/>
      </c>
      <c r="D202" s="19">
        <f>IF('簡易入力モード'!C202&lt;&gt;"",'簡易入力モード'!C202,"")</f>
        <v/>
      </c>
      <c r="E202" s="19" t="n"/>
      <c r="F202" s="19" t="n"/>
      <c r="G202" s="19" t="n"/>
      <c r="H202" s="19" t="n"/>
      <c r="I202" s="19" t="n"/>
      <c r="J202" s="19" t="n"/>
      <c r="K202" s="19" t="n"/>
      <c r="L202" s="20" t="n"/>
      <c r="M202" s="20" t="n"/>
      <c r="N202" s="20" t="n"/>
      <c r="O202" s="20" t="n"/>
      <c r="P202" s="20" t="n"/>
      <c r="Q202" s="20" t="n"/>
      <c r="R202" s="18">
        <f>IF('簡易入力モード'!E202&lt;&gt;"",'簡易入力モード'!E202,"")</f>
        <v/>
      </c>
      <c r="S202" s="21" t="n"/>
      <c r="T202" s="19" t="n"/>
      <c r="U202" s="22">
        <f>IFERROR(C202*(D202+E202),"")</f>
        <v/>
      </c>
      <c r="V202" s="22">
        <f>ROUND(100*(0.2*MIN(1,IFERROR(C202/20,0))+0.15*MIN(1,IFERROR(E202/30,0))+0.2*IF(TRIM(G202)="高",1,IF(TRIM(G202)="中",0.5,0))+0.15*IF(TRIM(H202)="高",1,IF(TRIM(H202)="中",0.5,0))+0.1*MIN(1,IFERROR(F202/20,0))+0.15*IF(TRIM(I202)="高",1,IF(TRIM(I202)="中",0.5,0))+0.15*(1-IF(TRIM(J202)="高",1,IF(TRIM(J202)="中",0.5,0)))),0)</f>
        <v/>
      </c>
      <c r="W202" s="22">
        <f>IF(G202="高",IF(H202&lt;&gt;"低","GAS",IF(I202="高","NotebookLM","Gem")),IF(I202="高","NotebookLM","Gem"))</f>
        <v/>
      </c>
      <c r="X202" s="22">
        <f>IF(W202="Gem",0.4,IF(W202="NotebookLM",0.5,IF(W202="GAS",0.7,IF(W202="Microsoft Copilot",0.4,IF(W202="Microsoft 365 AI",0.4,IF(W202="Power Automate",0.7,IF(W202="Power Apps",0.6,IF(W202="ChatGPT",0.5,IF(W202="Claude",0.5,IF(W202="Gemini",0.5,IF(W202="Dify",0.6,IF(W202="n8n",0.7,IF(W202="Make",0.7,IF(W202="Zapier",0.7,IF(W202="その他",0.5,0.5)))))))))))))))</f>
        <v/>
      </c>
      <c r="Y202" s="22">
        <f>IFERROR(U202*(1-X202),"")</f>
        <v/>
      </c>
      <c r="Z202" s="22">
        <f>IFERROR(U202-Y202,"")</f>
        <v/>
      </c>
      <c r="AA202" s="22">
        <f>IF(AND(P202&gt;0,Q202&gt;=0),P202-Q202,"")</f>
        <v/>
      </c>
      <c r="AB202" s="22">
        <f>IF(P202&gt;0,(P202-Q202)/P202,"")</f>
        <v/>
      </c>
    </row>
    <row r="203" hidden="1" ht="15.75" customHeight="1" s="44">
      <c r="A203" s="18">
        <f>IF('簡易入力モード'!A203&lt;&gt;"",'簡易入力モード'!A203,"")</f>
        <v/>
      </c>
      <c r="B203" s="18" t="n"/>
      <c r="C203" s="19">
        <f>IF('簡易入力モード'!B203&lt;&gt;"",'簡易入力モード'!B203,"")</f>
        <v/>
      </c>
      <c r="D203" s="19">
        <f>IF('簡易入力モード'!C203&lt;&gt;"",'簡易入力モード'!C203,"")</f>
        <v/>
      </c>
      <c r="E203" s="19" t="n"/>
      <c r="F203" s="19" t="n"/>
      <c r="G203" s="19" t="n"/>
      <c r="H203" s="19" t="n"/>
      <c r="I203" s="19" t="n"/>
      <c r="J203" s="19" t="n"/>
      <c r="K203" s="19" t="n"/>
      <c r="L203" s="20" t="n"/>
      <c r="M203" s="20" t="n"/>
      <c r="N203" s="20" t="n"/>
      <c r="O203" s="20" t="n"/>
      <c r="P203" s="20" t="n"/>
      <c r="Q203" s="20" t="n"/>
      <c r="R203" s="18">
        <f>IF('簡易入力モード'!E203&lt;&gt;"",'簡易入力モード'!E203,"")</f>
        <v/>
      </c>
      <c r="S203" s="21" t="n"/>
      <c r="T203" s="19" t="n"/>
      <c r="U203" s="22">
        <f>IFERROR(C203*(D203+E203),"")</f>
        <v/>
      </c>
      <c r="V203" s="22">
        <f>ROUND(100*(0.2*MIN(1,IFERROR(C203/20,0))+0.15*MIN(1,IFERROR(E203/30,0))+0.2*IF(TRIM(G203)="高",1,IF(TRIM(G203)="中",0.5,0))+0.15*IF(TRIM(H203)="高",1,IF(TRIM(H203)="中",0.5,0))+0.1*MIN(1,IFERROR(F203/20,0))+0.15*IF(TRIM(I203)="高",1,IF(TRIM(I203)="中",0.5,0))+0.15*(1-IF(TRIM(J203)="高",1,IF(TRIM(J203)="中",0.5,0)))),0)</f>
        <v/>
      </c>
      <c r="W203" s="22">
        <f>IF(G203="高",IF(H203&lt;&gt;"低","GAS",IF(I203="高","NotebookLM","Gem")),IF(I203="高","NotebookLM","Gem"))</f>
        <v/>
      </c>
      <c r="X203" s="22">
        <f>IF(W203="Gem",0.4,IF(W203="NotebookLM",0.5,IF(W203="GAS",0.7,IF(W203="Microsoft Copilot",0.4,IF(W203="Microsoft 365 AI",0.4,IF(W203="Power Automate",0.7,IF(W203="Power Apps",0.6,IF(W203="ChatGPT",0.5,IF(W203="Claude",0.5,IF(W203="Gemini",0.5,IF(W203="Dify",0.6,IF(W203="n8n",0.7,IF(W203="Make",0.7,IF(W203="Zapier",0.7,IF(W203="その他",0.5,0.5)))))))))))))))</f>
        <v/>
      </c>
      <c r="Y203" s="22">
        <f>IFERROR(U203*(1-X203),"")</f>
        <v/>
      </c>
      <c r="Z203" s="22">
        <f>IFERROR(U203-Y203,"")</f>
        <v/>
      </c>
      <c r="AA203" s="22">
        <f>IF(AND(P203&gt;0,Q203&gt;=0),P203-Q203,"")</f>
        <v/>
      </c>
      <c r="AB203" s="22">
        <f>IF(P203&gt;0,(P203-Q203)/P203,"")</f>
        <v/>
      </c>
    </row>
    <row r="204" hidden="1" ht="15.75" customHeight="1" s="44">
      <c r="A204" s="18">
        <f>IF('簡易入力モード'!A204&lt;&gt;"",'簡易入力モード'!A204,"")</f>
        <v/>
      </c>
      <c r="B204" s="18" t="n"/>
      <c r="C204" s="19">
        <f>IF('簡易入力モード'!B204&lt;&gt;"",'簡易入力モード'!B204,"")</f>
        <v/>
      </c>
      <c r="D204" s="19">
        <f>IF('簡易入力モード'!C204&lt;&gt;"",'簡易入力モード'!C204,"")</f>
        <v/>
      </c>
      <c r="E204" s="19" t="n"/>
      <c r="F204" s="19" t="n"/>
      <c r="G204" s="19" t="n"/>
      <c r="H204" s="19" t="n"/>
      <c r="I204" s="19" t="n"/>
      <c r="J204" s="19" t="n"/>
      <c r="K204" s="19" t="n"/>
      <c r="L204" s="20" t="n"/>
      <c r="M204" s="20" t="n"/>
      <c r="N204" s="20" t="n"/>
      <c r="O204" s="20" t="n"/>
      <c r="P204" s="20" t="n"/>
      <c r="Q204" s="20" t="n"/>
      <c r="R204" s="18">
        <f>IF('簡易入力モード'!E204&lt;&gt;"",'簡易入力モード'!E204,"")</f>
        <v/>
      </c>
      <c r="S204" s="21" t="n"/>
      <c r="T204" s="19" t="n"/>
      <c r="U204" s="22">
        <f>IFERROR(C204*(D204+E204),"")</f>
        <v/>
      </c>
      <c r="V204" s="22">
        <f>ROUND(100*(0.2*MIN(1,IFERROR(C204/20,0))+0.15*MIN(1,IFERROR(E204/30,0))+0.2*IF(TRIM(G204)="高",1,IF(TRIM(G204)="中",0.5,0))+0.15*IF(TRIM(H204)="高",1,IF(TRIM(H204)="中",0.5,0))+0.1*MIN(1,IFERROR(F204/20,0))+0.15*IF(TRIM(I204)="高",1,IF(TRIM(I204)="中",0.5,0))+0.15*(1-IF(TRIM(J204)="高",1,IF(TRIM(J204)="中",0.5,0)))),0)</f>
        <v/>
      </c>
      <c r="W204" s="22">
        <f>IF(G204="高",IF(H204&lt;&gt;"低","GAS",IF(I204="高","NotebookLM","Gem")),IF(I204="高","NotebookLM","Gem"))</f>
        <v/>
      </c>
      <c r="X204" s="22">
        <f>IF(W204="Gem",0.4,IF(W204="NotebookLM",0.5,IF(W204="GAS",0.7,IF(W204="Microsoft Copilot",0.4,IF(W204="Microsoft 365 AI",0.4,IF(W204="Power Automate",0.7,IF(W204="Power Apps",0.6,IF(W204="ChatGPT",0.5,IF(W204="Claude",0.5,IF(W204="Gemini",0.5,IF(W204="Dify",0.6,IF(W204="n8n",0.7,IF(W204="Make",0.7,IF(W204="Zapier",0.7,IF(W204="その他",0.5,0.5)))))))))))))))</f>
        <v/>
      </c>
      <c r="Y204" s="22">
        <f>IFERROR(U204*(1-X204),"")</f>
        <v/>
      </c>
      <c r="Z204" s="22">
        <f>IFERROR(U204-Y204,"")</f>
        <v/>
      </c>
      <c r="AA204" s="22">
        <f>IF(AND(P204&gt;0,Q204&gt;=0),P204-Q204,"")</f>
        <v/>
      </c>
      <c r="AB204" s="22">
        <f>IF(P204&gt;0,(P204-Q204)/P204,"")</f>
        <v/>
      </c>
    </row>
    <row r="205" hidden="1" ht="15.75" customHeight="1" s="44">
      <c r="A205" s="18">
        <f>IF('簡易入力モード'!A205&lt;&gt;"",'簡易入力モード'!A205,"")</f>
        <v/>
      </c>
      <c r="B205" s="18" t="n"/>
      <c r="C205" s="19">
        <f>IF('簡易入力モード'!B205&lt;&gt;"",'簡易入力モード'!B205,"")</f>
        <v/>
      </c>
      <c r="D205" s="19">
        <f>IF('簡易入力モード'!C205&lt;&gt;"",'簡易入力モード'!C205,"")</f>
        <v/>
      </c>
      <c r="E205" s="19" t="n"/>
      <c r="F205" s="19" t="n"/>
      <c r="G205" s="19" t="n"/>
      <c r="H205" s="19" t="n"/>
      <c r="I205" s="19" t="n"/>
      <c r="J205" s="19" t="n"/>
      <c r="K205" s="19" t="n"/>
      <c r="L205" s="20" t="n"/>
      <c r="M205" s="20" t="n"/>
      <c r="N205" s="20" t="n"/>
      <c r="O205" s="20" t="n"/>
      <c r="P205" s="20" t="n"/>
      <c r="Q205" s="20" t="n"/>
      <c r="R205" s="18">
        <f>IF('簡易入力モード'!E205&lt;&gt;"",'簡易入力モード'!E205,"")</f>
        <v/>
      </c>
      <c r="S205" s="21" t="n"/>
      <c r="T205" s="19" t="n"/>
      <c r="U205" s="22">
        <f>IFERROR(C205*(D205+E205),"")</f>
        <v/>
      </c>
      <c r="V205" s="22">
        <f>ROUND(100*(0.2*MIN(1,IFERROR(C205/20,0))+0.15*MIN(1,IFERROR(E205/30,0))+0.2*IF(TRIM(G205)="高",1,IF(TRIM(G205)="中",0.5,0))+0.15*IF(TRIM(H205)="高",1,IF(TRIM(H205)="中",0.5,0))+0.1*MIN(1,IFERROR(F205/20,0))+0.15*IF(TRIM(I205)="高",1,IF(TRIM(I205)="中",0.5,0))+0.15*(1-IF(TRIM(J205)="高",1,IF(TRIM(J205)="中",0.5,0)))),0)</f>
        <v/>
      </c>
      <c r="W205" s="22">
        <f>IF(G205="高",IF(H205&lt;&gt;"低","GAS",IF(I205="高","NotebookLM","Gem")),IF(I205="高","NotebookLM","Gem"))</f>
        <v/>
      </c>
      <c r="X205" s="22">
        <f>IF(W205="Gem",0.4,IF(W205="NotebookLM",0.5,IF(W205="GAS",0.7,IF(W205="Microsoft Copilot",0.4,IF(W205="Microsoft 365 AI",0.4,IF(W205="Power Automate",0.7,IF(W205="Power Apps",0.6,IF(W205="ChatGPT",0.5,IF(W205="Claude",0.5,IF(W205="Gemini",0.5,IF(W205="Dify",0.6,IF(W205="n8n",0.7,IF(W205="Make",0.7,IF(W205="Zapier",0.7,IF(W205="その他",0.5,0.5)))))))))))))))</f>
        <v/>
      </c>
      <c r="Y205" s="22">
        <f>IFERROR(U205*(1-X205),"")</f>
        <v/>
      </c>
      <c r="Z205" s="22">
        <f>IFERROR(U205-Y205,"")</f>
        <v/>
      </c>
      <c r="AA205" s="22">
        <f>IF(AND(P205&gt;0,Q205&gt;=0),P205-Q205,"")</f>
        <v/>
      </c>
      <c r="AB205" s="22">
        <f>IF(P205&gt;0,(P205-Q205)/P205,"")</f>
        <v/>
      </c>
    </row>
    <row r="206" hidden="1" ht="15.75" customHeight="1" s="44">
      <c r="A206" s="18">
        <f>IF('簡易入力モード'!A206&lt;&gt;"",'簡易入力モード'!A206,"")</f>
        <v/>
      </c>
      <c r="B206" s="18" t="n"/>
      <c r="C206" s="19">
        <f>IF('簡易入力モード'!B206&lt;&gt;"",'簡易入力モード'!B206,"")</f>
        <v/>
      </c>
      <c r="D206" s="19">
        <f>IF('簡易入力モード'!C206&lt;&gt;"",'簡易入力モード'!C206,"")</f>
        <v/>
      </c>
      <c r="E206" s="19" t="n"/>
      <c r="F206" s="19" t="n"/>
      <c r="G206" s="19" t="n"/>
      <c r="H206" s="19" t="n"/>
      <c r="I206" s="19" t="n"/>
      <c r="J206" s="19" t="n"/>
      <c r="K206" s="19" t="n"/>
      <c r="L206" s="20" t="n"/>
      <c r="M206" s="20" t="n"/>
      <c r="N206" s="20" t="n"/>
      <c r="O206" s="20" t="n"/>
      <c r="P206" s="20" t="n"/>
      <c r="Q206" s="20" t="n"/>
      <c r="R206" s="18">
        <f>IF('簡易入力モード'!E206&lt;&gt;"",'簡易入力モード'!E206,"")</f>
        <v/>
      </c>
      <c r="S206" s="21" t="n"/>
      <c r="T206" s="19" t="n"/>
      <c r="U206" s="22">
        <f>IFERROR(C206*(D206+E206),"")</f>
        <v/>
      </c>
      <c r="V206" s="22">
        <f>ROUND(100*(0.2*MIN(1,IFERROR(C206/20,0))+0.15*MIN(1,IFERROR(E206/30,0))+0.2*IF(TRIM(G206)="高",1,IF(TRIM(G206)="中",0.5,0))+0.15*IF(TRIM(H206)="高",1,IF(TRIM(H206)="中",0.5,0))+0.1*MIN(1,IFERROR(F206/20,0))+0.15*IF(TRIM(I206)="高",1,IF(TRIM(I206)="中",0.5,0))+0.15*(1-IF(TRIM(J206)="高",1,IF(TRIM(J206)="中",0.5,0)))),0)</f>
        <v/>
      </c>
      <c r="W206" s="22">
        <f>IF(G206="高",IF(H206&lt;&gt;"低","GAS",IF(I206="高","NotebookLM","Gem")),IF(I206="高","NotebookLM","Gem"))</f>
        <v/>
      </c>
      <c r="X206" s="22">
        <f>IF(W206="Gem",0.4,IF(W206="NotebookLM",0.5,IF(W206="GAS",0.7,IF(W206="Microsoft Copilot",0.4,IF(W206="Microsoft 365 AI",0.4,IF(W206="Power Automate",0.7,IF(W206="Power Apps",0.6,IF(W206="ChatGPT",0.5,IF(W206="Claude",0.5,IF(W206="Gemini",0.5,IF(W206="Dify",0.6,IF(W206="n8n",0.7,IF(W206="Make",0.7,IF(W206="Zapier",0.7,IF(W206="その他",0.5,0.5)))))))))))))))</f>
        <v/>
      </c>
      <c r="Y206" s="22">
        <f>IFERROR(U206*(1-X206),"")</f>
        <v/>
      </c>
      <c r="Z206" s="22">
        <f>IFERROR(U206-Y206,"")</f>
        <v/>
      </c>
      <c r="AA206" s="22">
        <f>IF(AND(P206&gt;0,Q206&gt;=0),P206-Q206,"")</f>
        <v/>
      </c>
      <c r="AB206" s="22">
        <f>IF(P206&gt;0,(P206-Q206)/P206,"")</f>
        <v/>
      </c>
    </row>
    <row r="207" hidden="1" ht="15.75" customHeight="1" s="44">
      <c r="A207" s="18">
        <f>IF('簡易入力モード'!A207&lt;&gt;"",'簡易入力モード'!A207,"")</f>
        <v/>
      </c>
      <c r="B207" s="18" t="n"/>
      <c r="C207" s="19">
        <f>IF('簡易入力モード'!B207&lt;&gt;"",'簡易入力モード'!B207,"")</f>
        <v/>
      </c>
      <c r="D207" s="19">
        <f>IF('簡易入力モード'!C207&lt;&gt;"",'簡易入力モード'!C207,"")</f>
        <v/>
      </c>
      <c r="E207" s="19" t="n"/>
      <c r="F207" s="19" t="n"/>
      <c r="G207" s="19" t="n"/>
      <c r="H207" s="19" t="n"/>
      <c r="I207" s="19" t="n"/>
      <c r="J207" s="19" t="n"/>
      <c r="K207" s="19" t="n"/>
      <c r="L207" s="20" t="n"/>
      <c r="M207" s="20" t="n"/>
      <c r="N207" s="20" t="n"/>
      <c r="O207" s="20" t="n"/>
      <c r="P207" s="20" t="n"/>
      <c r="Q207" s="20" t="n"/>
      <c r="R207" s="18">
        <f>IF('簡易入力モード'!E207&lt;&gt;"",'簡易入力モード'!E207,"")</f>
        <v/>
      </c>
      <c r="S207" s="21" t="n"/>
      <c r="T207" s="19" t="n"/>
      <c r="U207" s="22">
        <f>IFERROR(C207*(D207+E207),"")</f>
        <v/>
      </c>
      <c r="V207" s="22">
        <f>ROUND(100*(0.2*MIN(1,IFERROR(C207/20,0))+0.15*MIN(1,IFERROR(E207/30,0))+0.2*IF(TRIM(G207)="高",1,IF(TRIM(G207)="中",0.5,0))+0.15*IF(TRIM(H207)="高",1,IF(TRIM(H207)="中",0.5,0))+0.1*MIN(1,IFERROR(F207/20,0))+0.15*IF(TRIM(I207)="高",1,IF(TRIM(I207)="中",0.5,0))+0.15*(1-IF(TRIM(J207)="高",1,IF(TRIM(J207)="中",0.5,0)))),0)</f>
        <v/>
      </c>
      <c r="W207" s="22">
        <f>IF(G207="高",IF(H207&lt;&gt;"低","GAS",IF(I207="高","NotebookLM","Gem")),IF(I207="高","NotebookLM","Gem"))</f>
        <v/>
      </c>
      <c r="X207" s="22">
        <f>IF(W207="Gem",0.4,IF(W207="NotebookLM",0.5,IF(W207="GAS",0.7,IF(W207="Microsoft Copilot",0.4,IF(W207="Microsoft 365 AI",0.4,IF(W207="Power Automate",0.7,IF(W207="Power Apps",0.6,IF(W207="ChatGPT",0.5,IF(W207="Claude",0.5,IF(W207="Gemini",0.5,IF(W207="Dify",0.6,IF(W207="n8n",0.7,IF(W207="Make",0.7,IF(W207="Zapier",0.7,IF(W207="その他",0.5,0.5)))))))))))))))</f>
        <v/>
      </c>
      <c r="Y207" s="22">
        <f>IFERROR(U207*(1-X207),"")</f>
        <v/>
      </c>
      <c r="Z207" s="22">
        <f>IFERROR(U207-Y207,"")</f>
        <v/>
      </c>
      <c r="AA207" s="22">
        <f>IF(AND(P207&gt;0,Q207&gt;=0),P207-Q207,"")</f>
        <v/>
      </c>
      <c r="AB207" s="22">
        <f>IF(P207&gt;0,(P207-Q207)/P207,"")</f>
        <v/>
      </c>
    </row>
    <row r="208" hidden="1" ht="15.75" customHeight="1" s="44">
      <c r="A208" s="18">
        <f>IF('簡易入力モード'!A208&lt;&gt;"",'簡易入力モード'!A208,"")</f>
        <v/>
      </c>
      <c r="B208" s="18" t="n"/>
      <c r="C208" s="19">
        <f>IF('簡易入力モード'!B208&lt;&gt;"",'簡易入力モード'!B208,"")</f>
        <v/>
      </c>
      <c r="D208" s="19">
        <f>IF('簡易入力モード'!C208&lt;&gt;"",'簡易入力モード'!C208,"")</f>
        <v/>
      </c>
      <c r="E208" s="19" t="n"/>
      <c r="F208" s="19" t="n"/>
      <c r="G208" s="19" t="n"/>
      <c r="H208" s="19" t="n"/>
      <c r="I208" s="19" t="n"/>
      <c r="J208" s="19" t="n"/>
      <c r="K208" s="19" t="n"/>
      <c r="L208" s="20" t="n"/>
      <c r="M208" s="20" t="n"/>
      <c r="N208" s="20" t="n"/>
      <c r="O208" s="20" t="n"/>
      <c r="P208" s="20" t="n"/>
      <c r="Q208" s="20" t="n"/>
      <c r="R208" s="18">
        <f>IF('簡易入力モード'!E208&lt;&gt;"",'簡易入力モード'!E208,"")</f>
        <v/>
      </c>
      <c r="S208" s="21" t="n"/>
      <c r="T208" s="19" t="n"/>
      <c r="U208" s="22">
        <f>IFERROR(C208*(D208+E208),"")</f>
        <v/>
      </c>
      <c r="V208" s="22">
        <f>ROUND(100*(0.2*MIN(1,IFERROR(C208/20,0))+0.15*MIN(1,IFERROR(E208/30,0))+0.2*IF(TRIM(G208)="高",1,IF(TRIM(G208)="中",0.5,0))+0.15*IF(TRIM(H208)="高",1,IF(TRIM(H208)="中",0.5,0))+0.1*MIN(1,IFERROR(F208/20,0))+0.15*IF(TRIM(I208)="高",1,IF(TRIM(I208)="中",0.5,0))+0.15*(1-IF(TRIM(J208)="高",1,IF(TRIM(J208)="中",0.5,0)))),0)</f>
        <v/>
      </c>
      <c r="W208" s="22">
        <f>IF(G208="高",IF(H208&lt;&gt;"低","GAS",IF(I208="高","NotebookLM","Gem")),IF(I208="高","NotebookLM","Gem"))</f>
        <v/>
      </c>
      <c r="X208" s="22">
        <f>IF(W208="Gem",0.4,IF(W208="NotebookLM",0.5,IF(W208="GAS",0.7,IF(W208="Microsoft Copilot",0.4,IF(W208="Microsoft 365 AI",0.4,IF(W208="Power Automate",0.7,IF(W208="Power Apps",0.6,IF(W208="ChatGPT",0.5,IF(W208="Claude",0.5,IF(W208="Gemini",0.5,IF(W208="Dify",0.6,IF(W208="n8n",0.7,IF(W208="Make",0.7,IF(W208="Zapier",0.7,IF(W208="その他",0.5,0.5)))))))))))))))</f>
        <v/>
      </c>
      <c r="Y208" s="22">
        <f>IFERROR(U208*(1-X208),"")</f>
        <v/>
      </c>
      <c r="Z208" s="22">
        <f>IFERROR(U208-Y208,"")</f>
        <v/>
      </c>
      <c r="AA208" s="22">
        <f>IF(AND(P208&gt;0,Q208&gt;=0),P208-Q208,"")</f>
        <v/>
      </c>
      <c r="AB208" s="22">
        <f>IF(P208&gt;0,(P208-Q208)/P208,"")</f>
        <v/>
      </c>
    </row>
    <row r="209" hidden="1" ht="15.75" customHeight="1" s="44">
      <c r="A209" s="18">
        <f>IF('簡易入力モード'!A209&lt;&gt;"",'簡易入力モード'!A209,"")</f>
        <v/>
      </c>
      <c r="B209" s="18" t="n"/>
      <c r="C209" s="19">
        <f>IF('簡易入力モード'!B209&lt;&gt;"",'簡易入力モード'!B209,"")</f>
        <v/>
      </c>
      <c r="D209" s="19">
        <f>IF('簡易入力モード'!C209&lt;&gt;"",'簡易入力モード'!C209,"")</f>
        <v/>
      </c>
      <c r="E209" s="19" t="n"/>
      <c r="F209" s="19" t="n"/>
      <c r="G209" s="19" t="n"/>
      <c r="H209" s="19" t="n"/>
      <c r="I209" s="19" t="n"/>
      <c r="J209" s="19" t="n"/>
      <c r="K209" s="19" t="n"/>
      <c r="L209" s="20" t="n"/>
      <c r="M209" s="20" t="n"/>
      <c r="N209" s="20" t="n"/>
      <c r="O209" s="20" t="n"/>
      <c r="P209" s="20" t="n"/>
      <c r="Q209" s="20" t="n"/>
      <c r="R209" s="18">
        <f>IF('簡易入力モード'!E209&lt;&gt;"",'簡易入力モード'!E209,"")</f>
        <v/>
      </c>
      <c r="S209" s="21" t="n"/>
      <c r="T209" s="19" t="n"/>
      <c r="U209" s="22">
        <f>IFERROR(C209*(D209+E209),"")</f>
        <v/>
      </c>
      <c r="V209" s="22">
        <f>ROUND(100*(0.2*MIN(1,IFERROR(C209/20,0))+0.15*MIN(1,IFERROR(E209/30,0))+0.2*IF(TRIM(G209)="高",1,IF(TRIM(G209)="中",0.5,0))+0.15*IF(TRIM(H209)="高",1,IF(TRIM(H209)="中",0.5,0))+0.1*MIN(1,IFERROR(F209/20,0))+0.15*IF(TRIM(I209)="高",1,IF(TRIM(I209)="中",0.5,0))+0.15*(1-IF(TRIM(J209)="高",1,IF(TRIM(J209)="中",0.5,0)))),0)</f>
        <v/>
      </c>
      <c r="W209" s="22">
        <f>IF(G209="高",IF(H209&lt;&gt;"低","GAS",IF(I209="高","NotebookLM","Gem")),IF(I209="高","NotebookLM","Gem"))</f>
        <v/>
      </c>
      <c r="X209" s="22">
        <f>IF(W209="Gem",0.4,IF(W209="NotebookLM",0.5,IF(W209="GAS",0.7,IF(W209="Microsoft Copilot",0.4,IF(W209="Microsoft 365 AI",0.4,IF(W209="Power Automate",0.7,IF(W209="Power Apps",0.6,IF(W209="ChatGPT",0.5,IF(W209="Claude",0.5,IF(W209="Gemini",0.5,IF(W209="Dify",0.6,IF(W209="n8n",0.7,IF(W209="Make",0.7,IF(W209="Zapier",0.7,IF(W209="その他",0.5,0.5)))))))))))))))</f>
        <v/>
      </c>
      <c r="Y209" s="22">
        <f>IFERROR(U209*(1-X209),"")</f>
        <v/>
      </c>
      <c r="Z209" s="22">
        <f>IFERROR(U209-Y209,"")</f>
        <v/>
      </c>
      <c r="AA209" s="22">
        <f>IF(AND(P209&gt;0,Q209&gt;=0),P209-Q209,"")</f>
        <v/>
      </c>
      <c r="AB209" s="22">
        <f>IF(P209&gt;0,(P209-Q209)/P209,"")</f>
        <v/>
      </c>
    </row>
    <row r="210" hidden="1" ht="15.75" customHeight="1" s="44">
      <c r="A210" s="18">
        <f>IF('簡易入力モード'!A210&lt;&gt;"",'簡易入力モード'!A210,"")</f>
        <v/>
      </c>
      <c r="B210" s="18" t="n"/>
      <c r="C210" s="19">
        <f>IF('簡易入力モード'!B210&lt;&gt;"",'簡易入力モード'!B210,"")</f>
        <v/>
      </c>
      <c r="D210" s="19">
        <f>IF('簡易入力モード'!C210&lt;&gt;"",'簡易入力モード'!C210,"")</f>
        <v/>
      </c>
      <c r="E210" s="19" t="n"/>
      <c r="F210" s="19" t="n"/>
      <c r="G210" s="19" t="n"/>
      <c r="H210" s="19" t="n"/>
      <c r="I210" s="19" t="n"/>
      <c r="J210" s="19" t="n"/>
      <c r="K210" s="19" t="n"/>
      <c r="L210" s="20" t="n"/>
      <c r="M210" s="20" t="n"/>
      <c r="N210" s="20" t="n"/>
      <c r="O210" s="20" t="n"/>
      <c r="P210" s="20" t="n"/>
      <c r="Q210" s="20" t="n"/>
      <c r="R210" s="18">
        <f>IF('簡易入力モード'!E210&lt;&gt;"",'簡易入力モード'!E210,"")</f>
        <v/>
      </c>
      <c r="S210" s="21" t="n"/>
      <c r="T210" s="19" t="n"/>
      <c r="U210" s="22">
        <f>IFERROR(C210*(D210+E210),"")</f>
        <v/>
      </c>
      <c r="V210" s="22">
        <f>ROUND(100*(0.2*MIN(1,IFERROR(C210/20,0))+0.15*MIN(1,IFERROR(E210/30,0))+0.2*IF(TRIM(G210)="高",1,IF(TRIM(G210)="中",0.5,0))+0.15*IF(TRIM(H210)="高",1,IF(TRIM(H210)="中",0.5,0))+0.1*MIN(1,IFERROR(F210/20,0))+0.15*IF(TRIM(I210)="高",1,IF(TRIM(I210)="中",0.5,0))+0.15*(1-IF(TRIM(J210)="高",1,IF(TRIM(J210)="中",0.5,0)))),0)</f>
        <v/>
      </c>
      <c r="W210" s="22">
        <f>IF(G210="高",IF(H210&lt;&gt;"低","GAS",IF(I210="高","NotebookLM","Gem")),IF(I210="高","NotebookLM","Gem"))</f>
        <v/>
      </c>
      <c r="X210" s="22">
        <f>IF(W210="Gem",0.4,IF(W210="NotebookLM",0.5,IF(W210="GAS",0.7,IF(W210="Microsoft Copilot",0.4,IF(W210="Microsoft 365 AI",0.4,IF(W210="Power Automate",0.7,IF(W210="Power Apps",0.6,IF(W210="ChatGPT",0.5,IF(W210="Claude",0.5,IF(W210="Gemini",0.5,IF(W210="Dify",0.6,IF(W210="n8n",0.7,IF(W210="Make",0.7,IF(W210="Zapier",0.7,IF(W210="その他",0.5,0.5)))))))))))))))</f>
        <v/>
      </c>
      <c r="Y210" s="22">
        <f>IFERROR(U210*(1-X210),"")</f>
        <v/>
      </c>
      <c r="Z210" s="22">
        <f>IFERROR(U210-Y210,"")</f>
        <v/>
      </c>
      <c r="AA210" s="22">
        <f>IF(AND(P210&gt;0,Q210&gt;=0),P210-Q210,"")</f>
        <v/>
      </c>
      <c r="AB210" s="22">
        <f>IF(P210&gt;0,(P210-Q210)/P210,"")</f>
        <v/>
      </c>
    </row>
    <row r="211" hidden="1" ht="15.75" customHeight="1" s="44">
      <c r="A211" s="18">
        <f>IF('簡易入力モード'!A211&lt;&gt;"",'簡易入力モード'!A211,"")</f>
        <v/>
      </c>
      <c r="B211" s="18" t="n"/>
      <c r="C211" s="19">
        <f>IF('簡易入力モード'!B211&lt;&gt;"",'簡易入力モード'!B211,"")</f>
        <v/>
      </c>
      <c r="D211" s="19">
        <f>IF('簡易入力モード'!C211&lt;&gt;"",'簡易入力モード'!C211,"")</f>
        <v/>
      </c>
      <c r="E211" s="19" t="n"/>
      <c r="F211" s="19" t="n"/>
      <c r="G211" s="19" t="n"/>
      <c r="H211" s="19" t="n"/>
      <c r="I211" s="19" t="n"/>
      <c r="J211" s="19" t="n"/>
      <c r="K211" s="19" t="n"/>
      <c r="L211" s="20" t="n"/>
      <c r="M211" s="20" t="n"/>
      <c r="N211" s="20" t="n"/>
      <c r="O211" s="20" t="n"/>
      <c r="P211" s="20" t="n"/>
      <c r="Q211" s="20" t="n"/>
      <c r="R211" s="18">
        <f>IF('簡易入力モード'!E211&lt;&gt;"",'簡易入力モード'!E211,"")</f>
        <v/>
      </c>
      <c r="S211" s="21" t="n"/>
      <c r="T211" s="19" t="n"/>
      <c r="U211" s="22">
        <f>IFERROR(C211*(D211+E211),"")</f>
        <v/>
      </c>
      <c r="V211" s="22">
        <f>ROUND(100*(0.2*MIN(1,IFERROR(C211/20,0))+0.15*MIN(1,IFERROR(E211/30,0))+0.2*IF(TRIM(G211)="高",1,IF(TRIM(G211)="中",0.5,0))+0.15*IF(TRIM(H211)="高",1,IF(TRIM(H211)="中",0.5,0))+0.1*MIN(1,IFERROR(F211/20,0))+0.15*IF(TRIM(I211)="高",1,IF(TRIM(I211)="中",0.5,0))+0.15*(1-IF(TRIM(J211)="高",1,IF(TRIM(J211)="中",0.5,0)))),0)</f>
        <v/>
      </c>
      <c r="W211" s="22">
        <f>IF(G211="高",IF(H211&lt;&gt;"低","GAS",IF(I211="高","NotebookLM","Gem")),IF(I211="高","NotebookLM","Gem"))</f>
        <v/>
      </c>
      <c r="X211" s="22">
        <f>IF(W211="Gem",0.4,IF(W211="NotebookLM",0.5,IF(W211="GAS",0.7,IF(W211="Microsoft Copilot",0.4,IF(W211="Microsoft 365 AI",0.4,IF(W211="Power Automate",0.7,IF(W211="Power Apps",0.6,IF(W211="ChatGPT",0.5,IF(W211="Claude",0.5,IF(W211="Gemini",0.5,IF(W211="Dify",0.6,IF(W211="n8n",0.7,IF(W211="Make",0.7,IF(W211="Zapier",0.7,IF(W211="その他",0.5,0.5)))))))))))))))</f>
        <v/>
      </c>
      <c r="Y211" s="22">
        <f>IFERROR(U211*(1-X211),"")</f>
        <v/>
      </c>
      <c r="Z211" s="22">
        <f>IFERROR(U211-Y211,"")</f>
        <v/>
      </c>
      <c r="AA211" s="22">
        <f>IF(AND(P211&gt;0,Q211&gt;=0),P211-Q211,"")</f>
        <v/>
      </c>
      <c r="AB211" s="22">
        <f>IF(P211&gt;0,(P211-Q211)/P211,"")</f>
        <v/>
      </c>
    </row>
    <row r="212" hidden="1" ht="15.75" customHeight="1" s="44">
      <c r="A212" s="18">
        <f>IF('簡易入力モード'!A212&lt;&gt;"",'簡易入力モード'!A212,"")</f>
        <v/>
      </c>
      <c r="B212" s="18" t="n"/>
      <c r="C212" s="19">
        <f>IF('簡易入力モード'!B212&lt;&gt;"",'簡易入力モード'!B212,"")</f>
        <v/>
      </c>
      <c r="D212" s="19">
        <f>IF('簡易入力モード'!C212&lt;&gt;"",'簡易入力モード'!C212,"")</f>
        <v/>
      </c>
      <c r="E212" s="19" t="n"/>
      <c r="F212" s="19" t="n"/>
      <c r="G212" s="19" t="n"/>
      <c r="H212" s="19" t="n"/>
      <c r="I212" s="19" t="n"/>
      <c r="J212" s="19" t="n"/>
      <c r="K212" s="19" t="n"/>
      <c r="L212" s="20" t="n"/>
      <c r="M212" s="20" t="n"/>
      <c r="N212" s="20" t="n"/>
      <c r="O212" s="20" t="n"/>
      <c r="P212" s="20" t="n"/>
      <c r="Q212" s="20" t="n"/>
      <c r="R212" s="18">
        <f>IF('簡易入力モード'!E212&lt;&gt;"",'簡易入力モード'!E212,"")</f>
        <v/>
      </c>
      <c r="S212" s="21" t="n"/>
      <c r="T212" s="19" t="n"/>
      <c r="U212" s="22">
        <f>IFERROR(C212*(D212+E212),"")</f>
        <v/>
      </c>
      <c r="V212" s="22">
        <f>ROUND(100*(0.2*MIN(1,IFERROR(C212/20,0))+0.15*MIN(1,IFERROR(E212/30,0))+0.2*IF(TRIM(G212)="高",1,IF(TRIM(G212)="中",0.5,0))+0.15*IF(TRIM(H212)="高",1,IF(TRIM(H212)="中",0.5,0))+0.1*MIN(1,IFERROR(F212/20,0))+0.15*IF(TRIM(I212)="高",1,IF(TRIM(I212)="中",0.5,0))+0.15*(1-IF(TRIM(J212)="高",1,IF(TRIM(J212)="中",0.5,0)))),0)</f>
        <v/>
      </c>
      <c r="W212" s="22">
        <f>IF(G212="高",IF(H212&lt;&gt;"低","GAS",IF(I212="高","NotebookLM","Gem")),IF(I212="高","NotebookLM","Gem"))</f>
        <v/>
      </c>
      <c r="X212" s="22">
        <f>IF(W212="Gem",0.4,IF(W212="NotebookLM",0.5,IF(W212="GAS",0.7,IF(W212="Microsoft Copilot",0.4,IF(W212="Microsoft 365 AI",0.4,IF(W212="Power Automate",0.7,IF(W212="Power Apps",0.6,IF(W212="ChatGPT",0.5,IF(W212="Claude",0.5,IF(W212="Gemini",0.5,IF(W212="Dify",0.6,IF(W212="n8n",0.7,IF(W212="Make",0.7,IF(W212="Zapier",0.7,IF(W212="その他",0.5,0.5)))))))))))))))</f>
        <v/>
      </c>
      <c r="Y212" s="22">
        <f>IFERROR(U212*(1-X212),"")</f>
        <v/>
      </c>
      <c r="Z212" s="22">
        <f>IFERROR(U212-Y212,"")</f>
        <v/>
      </c>
      <c r="AA212" s="22">
        <f>IF(AND(P212&gt;0,Q212&gt;=0),P212-Q212,"")</f>
        <v/>
      </c>
      <c r="AB212" s="22">
        <f>IF(P212&gt;0,(P212-Q212)/P212,"")</f>
        <v/>
      </c>
    </row>
    <row r="213" hidden="1" ht="15.75" customHeight="1" s="44">
      <c r="A213" s="18">
        <f>IF('簡易入力モード'!A213&lt;&gt;"",'簡易入力モード'!A213,"")</f>
        <v/>
      </c>
      <c r="B213" s="18" t="n"/>
      <c r="C213" s="19">
        <f>IF('簡易入力モード'!B213&lt;&gt;"",'簡易入力モード'!B213,"")</f>
        <v/>
      </c>
      <c r="D213" s="19">
        <f>IF('簡易入力モード'!C213&lt;&gt;"",'簡易入力モード'!C213,"")</f>
        <v/>
      </c>
      <c r="E213" s="19" t="n"/>
      <c r="F213" s="19" t="n"/>
      <c r="G213" s="19" t="n"/>
      <c r="H213" s="19" t="n"/>
      <c r="I213" s="19" t="n"/>
      <c r="J213" s="19" t="n"/>
      <c r="K213" s="19" t="n"/>
      <c r="L213" s="20" t="n"/>
      <c r="M213" s="20" t="n"/>
      <c r="N213" s="20" t="n"/>
      <c r="O213" s="20" t="n"/>
      <c r="P213" s="20" t="n"/>
      <c r="Q213" s="20" t="n"/>
      <c r="R213" s="18">
        <f>IF('簡易入力モード'!E213&lt;&gt;"",'簡易入力モード'!E213,"")</f>
        <v/>
      </c>
      <c r="S213" s="21" t="n"/>
      <c r="T213" s="19" t="n"/>
      <c r="U213" s="22">
        <f>IFERROR(C213*(D213+E213),"")</f>
        <v/>
      </c>
      <c r="V213" s="22">
        <f>ROUND(100*(0.2*MIN(1,IFERROR(C213/20,0))+0.15*MIN(1,IFERROR(E213/30,0))+0.2*IF(TRIM(G213)="高",1,IF(TRIM(G213)="中",0.5,0))+0.15*IF(TRIM(H213)="高",1,IF(TRIM(H213)="中",0.5,0))+0.1*MIN(1,IFERROR(F213/20,0))+0.15*IF(TRIM(I213)="高",1,IF(TRIM(I213)="中",0.5,0))+0.15*(1-IF(TRIM(J213)="高",1,IF(TRIM(J213)="中",0.5,0)))),0)</f>
        <v/>
      </c>
      <c r="W213" s="22">
        <f>IF(G213="高",IF(H213&lt;&gt;"低","GAS",IF(I213="高","NotebookLM","Gem")),IF(I213="高","NotebookLM","Gem"))</f>
        <v/>
      </c>
      <c r="X213" s="22">
        <f>IF(W213="Gem",0.4,IF(W213="NotebookLM",0.5,IF(W213="GAS",0.7,IF(W213="Microsoft Copilot",0.4,IF(W213="Microsoft 365 AI",0.4,IF(W213="Power Automate",0.7,IF(W213="Power Apps",0.6,IF(W213="ChatGPT",0.5,IF(W213="Claude",0.5,IF(W213="Gemini",0.5,IF(W213="Dify",0.6,IF(W213="n8n",0.7,IF(W213="Make",0.7,IF(W213="Zapier",0.7,IF(W213="その他",0.5,0.5)))))))))))))))</f>
        <v/>
      </c>
      <c r="Y213" s="22">
        <f>IFERROR(U213*(1-X213),"")</f>
        <v/>
      </c>
      <c r="Z213" s="22">
        <f>IFERROR(U213-Y213,"")</f>
        <v/>
      </c>
      <c r="AA213" s="22">
        <f>IF(AND(P213&gt;0,Q213&gt;=0),P213-Q213,"")</f>
        <v/>
      </c>
      <c r="AB213" s="22">
        <f>IF(P213&gt;0,(P213-Q213)/P213,"")</f>
        <v/>
      </c>
    </row>
    <row r="214" hidden="1" ht="15.75" customHeight="1" s="44">
      <c r="A214" s="18">
        <f>IF('簡易入力モード'!A214&lt;&gt;"",'簡易入力モード'!A214,"")</f>
        <v/>
      </c>
      <c r="B214" s="18" t="n"/>
      <c r="C214" s="19">
        <f>IF('簡易入力モード'!B214&lt;&gt;"",'簡易入力モード'!B214,"")</f>
        <v/>
      </c>
      <c r="D214" s="19">
        <f>IF('簡易入力モード'!C214&lt;&gt;"",'簡易入力モード'!C214,"")</f>
        <v/>
      </c>
      <c r="E214" s="19" t="n"/>
      <c r="F214" s="19" t="n"/>
      <c r="G214" s="19" t="n"/>
      <c r="H214" s="19" t="n"/>
      <c r="I214" s="19" t="n"/>
      <c r="J214" s="19" t="n"/>
      <c r="K214" s="19" t="n"/>
      <c r="L214" s="20" t="n"/>
      <c r="M214" s="20" t="n"/>
      <c r="N214" s="20" t="n"/>
      <c r="O214" s="20" t="n"/>
      <c r="P214" s="20" t="n"/>
      <c r="Q214" s="20" t="n"/>
      <c r="R214" s="18">
        <f>IF('簡易入力モード'!E214&lt;&gt;"",'簡易入力モード'!E214,"")</f>
        <v/>
      </c>
      <c r="S214" s="21" t="n"/>
      <c r="T214" s="19" t="n"/>
      <c r="U214" s="22">
        <f>IFERROR(C214*(D214+E214),"")</f>
        <v/>
      </c>
      <c r="V214" s="22">
        <f>ROUND(100*(0.2*MIN(1,IFERROR(C214/20,0))+0.15*MIN(1,IFERROR(E214/30,0))+0.2*IF(TRIM(G214)="高",1,IF(TRIM(G214)="中",0.5,0))+0.15*IF(TRIM(H214)="高",1,IF(TRIM(H214)="中",0.5,0))+0.1*MIN(1,IFERROR(F214/20,0))+0.15*IF(TRIM(I214)="高",1,IF(TRIM(I214)="中",0.5,0))+0.15*(1-IF(TRIM(J214)="高",1,IF(TRIM(J214)="中",0.5,0)))),0)</f>
        <v/>
      </c>
      <c r="W214" s="22">
        <f>IF(G214="高",IF(H214&lt;&gt;"低","GAS",IF(I214="高","NotebookLM","Gem")),IF(I214="高","NotebookLM","Gem"))</f>
        <v/>
      </c>
      <c r="X214" s="22">
        <f>IF(W214="Gem",0.4,IF(W214="NotebookLM",0.5,IF(W214="GAS",0.7,IF(W214="Microsoft Copilot",0.4,IF(W214="Microsoft 365 AI",0.4,IF(W214="Power Automate",0.7,IF(W214="Power Apps",0.6,IF(W214="ChatGPT",0.5,IF(W214="Claude",0.5,IF(W214="Gemini",0.5,IF(W214="Dify",0.6,IF(W214="n8n",0.7,IF(W214="Make",0.7,IF(W214="Zapier",0.7,IF(W214="その他",0.5,0.5)))))))))))))))</f>
        <v/>
      </c>
      <c r="Y214" s="22">
        <f>IFERROR(U214*(1-X214),"")</f>
        <v/>
      </c>
      <c r="Z214" s="22">
        <f>IFERROR(U214-Y214,"")</f>
        <v/>
      </c>
      <c r="AA214" s="22">
        <f>IF(AND(P214&gt;0,Q214&gt;=0),P214-Q214,"")</f>
        <v/>
      </c>
      <c r="AB214" s="22">
        <f>IF(P214&gt;0,(P214-Q214)/P214,"")</f>
        <v/>
      </c>
    </row>
    <row r="215" hidden="1" ht="15.75" customHeight="1" s="44">
      <c r="A215" s="18">
        <f>IF('簡易入力モード'!A215&lt;&gt;"",'簡易入力モード'!A215,"")</f>
        <v/>
      </c>
      <c r="B215" s="18" t="n"/>
      <c r="C215" s="19">
        <f>IF('簡易入力モード'!B215&lt;&gt;"",'簡易入力モード'!B215,"")</f>
        <v/>
      </c>
      <c r="D215" s="19">
        <f>IF('簡易入力モード'!C215&lt;&gt;"",'簡易入力モード'!C215,"")</f>
        <v/>
      </c>
      <c r="E215" s="19" t="n"/>
      <c r="F215" s="19" t="n"/>
      <c r="G215" s="19" t="n"/>
      <c r="H215" s="19" t="n"/>
      <c r="I215" s="19" t="n"/>
      <c r="J215" s="19" t="n"/>
      <c r="K215" s="19" t="n"/>
      <c r="L215" s="20" t="n"/>
      <c r="M215" s="20" t="n"/>
      <c r="N215" s="20" t="n"/>
      <c r="O215" s="20" t="n"/>
      <c r="P215" s="20" t="n"/>
      <c r="Q215" s="20" t="n"/>
      <c r="R215" s="18">
        <f>IF('簡易入力モード'!E215&lt;&gt;"",'簡易入力モード'!E215,"")</f>
        <v/>
      </c>
      <c r="S215" s="21" t="n"/>
      <c r="T215" s="19" t="n"/>
      <c r="U215" s="22">
        <f>IFERROR(C215*(D215+E215),"")</f>
        <v/>
      </c>
      <c r="V215" s="22">
        <f>ROUND(100*(0.2*MIN(1,IFERROR(C215/20,0))+0.15*MIN(1,IFERROR(E215/30,0))+0.2*IF(TRIM(G215)="高",1,IF(TRIM(G215)="中",0.5,0))+0.15*IF(TRIM(H215)="高",1,IF(TRIM(H215)="中",0.5,0))+0.1*MIN(1,IFERROR(F215/20,0))+0.15*IF(TRIM(I215)="高",1,IF(TRIM(I215)="中",0.5,0))+0.15*(1-IF(TRIM(J215)="高",1,IF(TRIM(J215)="中",0.5,0)))),0)</f>
        <v/>
      </c>
      <c r="W215" s="22">
        <f>IF(G215="高",IF(H215&lt;&gt;"低","GAS",IF(I215="高","NotebookLM","Gem")),IF(I215="高","NotebookLM","Gem"))</f>
        <v/>
      </c>
      <c r="X215" s="22">
        <f>IF(W215="Gem",0.4,IF(W215="NotebookLM",0.5,IF(W215="GAS",0.7,IF(W215="Microsoft Copilot",0.4,IF(W215="Microsoft 365 AI",0.4,IF(W215="Power Automate",0.7,IF(W215="Power Apps",0.6,IF(W215="ChatGPT",0.5,IF(W215="Claude",0.5,IF(W215="Gemini",0.5,IF(W215="Dify",0.6,IF(W215="n8n",0.7,IF(W215="Make",0.7,IF(W215="Zapier",0.7,IF(W215="その他",0.5,0.5)))))))))))))))</f>
        <v/>
      </c>
      <c r="Y215" s="22">
        <f>IFERROR(U215*(1-X215),"")</f>
        <v/>
      </c>
      <c r="Z215" s="22">
        <f>IFERROR(U215-Y215,"")</f>
        <v/>
      </c>
      <c r="AA215" s="22">
        <f>IF(AND(P215&gt;0,Q215&gt;=0),P215-Q215,"")</f>
        <v/>
      </c>
      <c r="AB215" s="22">
        <f>IF(P215&gt;0,(P215-Q215)/P215,"")</f>
        <v/>
      </c>
    </row>
    <row r="216" hidden="1" ht="15.75" customHeight="1" s="44">
      <c r="A216" s="18">
        <f>IF('簡易入力モード'!A216&lt;&gt;"",'簡易入力モード'!A216,"")</f>
        <v/>
      </c>
      <c r="B216" s="18" t="n"/>
      <c r="C216" s="19">
        <f>IF('簡易入力モード'!B216&lt;&gt;"",'簡易入力モード'!B216,"")</f>
        <v/>
      </c>
      <c r="D216" s="19">
        <f>IF('簡易入力モード'!C216&lt;&gt;"",'簡易入力モード'!C216,"")</f>
        <v/>
      </c>
      <c r="E216" s="19" t="n"/>
      <c r="F216" s="19" t="n"/>
      <c r="G216" s="19" t="n"/>
      <c r="H216" s="19" t="n"/>
      <c r="I216" s="19" t="n"/>
      <c r="J216" s="19" t="n"/>
      <c r="K216" s="19" t="n"/>
      <c r="L216" s="20" t="n"/>
      <c r="M216" s="20" t="n"/>
      <c r="N216" s="20" t="n"/>
      <c r="O216" s="20" t="n"/>
      <c r="P216" s="20" t="n"/>
      <c r="Q216" s="20" t="n"/>
      <c r="R216" s="18">
        <f>IF('簡易入力モード'!E216&lt;&gt;"",'簡易入力モード'!E216,"")</f>
        <v/>
      </c>
      <c r="S216" s="21" t="n"/>
      <c r="T216" s="19" t="n"/>
      <c r="U216" s="22">
        <f>IFERROR(C216*(D216+E216),"")</f>
        <v/>
      </c>
      <c r="V216" s="22">
        <f>ROUND(100*(0.2*MIN(1,IFERROR(C216/20,0))+0.15*MIN(1,IFERROR(E216/30,0))+0.2*IF(TRIM(G216)="高",1,IF(TRIM(G216)="中",0.5,0))+0.15*IF(TRIM(H216)="高",1,IF(TRIM(H216)="中",0.5,0))+0.1*MIN(1,IFERROR(F216/20,0))+0.15*IF(TRIM(I216)="高",1,IF(TRIM(I216)="中",0.5,0))+0.15*(1-IF(TRIM(J216)="高",1,IF(TRIM(J216)="中",0.5,0)))),0)</f>
        <v/>
      </c>
      <c r="W216" s="22">
        <f>IF(G216="高",IF(H216&lt;&gt;"低","GAS",IF(I216="高","NotebookLM","Gem")),IF(I216="高","NotebookLM","Gem"))</f>
        <v/>
      </c>
      <c r="X216" s="22">
        <f>IF(W216="Gem",0.4,IF(W216="NotebookLM",0.5,IF(W216="GAS",0.7,IF(W216="Microsoft Copilot",0.4,IF(W216="Microsoft 365 AI",0.4,IF(W216="Power Automate",0.7,IF(W216="Power Apps",0.6,IF(W216="ChatGPT",0.5,IF(W216="Claude",0.5,IF(W216="Gemini",0.5,IF(W216="Dify",0.6,IF(W216="n8n",0.7,IF(W216="Make",0.7,IF(W216="Zapier",0.7,IF(W216="その他",0.5,0.5)))))))))))))))</f>
        <v/>
      </c>
      <c r="Y216" s="22">
        <f>IFERROR(U216*(1-X216),"")</f>
        <v/>
      </c>
      <c r="Z216" s="22">
        <f>IFERROR(U216-Y216,"")</f>
        <v/>
      </c>
      <c r="AA216" s="22">
        <f>IF(AND(P216&gt;0,Q216&gt;=0),P216-Q216,"")</f>
        <v/>
      </c>
      <c r="AB216" s="22">
        <f>IF(P216&gt;0,(P216-Q216)/P216,"")</f>
        <v/>
      </c>
    </row>
    <row r="217" hidden="1" ht="15.75" customHeight="1" s="44">
      <c r="A217" s="18">
        <f>IF('簡易入力モード'!A217&lt;&gt;"",'簡易入力モード'!A217,"")</f>
        <v/>
      </c>
      <c r="B217" s="18" t="n"/>
      <c r="C217" s="19">
        <f>IF('簡易入力モード'!B217&lt;&gt;"",'簡易入力モード'!B217,"")</f>
        <v/>
      </c>
      <c r="D217" s="19">
        <f>IF('簡易入力モード'!C217&lt;&gt;"",'簡易入力モード'!C217,"")</f>
        <v/>
      </c>
      <c r="E217" s="19" t="n"/>
      <c r="F217" s="19" t="n"/>
      <c r="G217" s="19" t="n"/>
      <c r="H217" s="19" t="n"/>
      <c r="I217" s="19" t="n"/>
      <c r="J217" s="19" t="n"/>
      <c r="K217" s="19" t="n"/>
      <c r="L217" s="20" t="n"/>
      <c r="M217" s="20" t="n"/>
      <c r="N217" s="20" t="n"/>
      <c r="O217" s="20" t="n"/>
      <c r="P217" s="20" t="n"/>
      <c r="Q217" s="20" t="n"/>
      <c r="R217" s="18">
        <f>IF('簡易入力モード'!E217&lt;&gt;"",'簡易入力モード'!E217,"")</f>
        <v/>
      </c>
      <c r="S217" s="21" t="n"/>
      <c r="T217" s="19" t="n"/>
      <c r="U217" s="22">
        <f>IFERROR(C217*(D217+E217),"")</f>
        <v/>
      </c>
      <c r="V217" s="22">
        <f>ROUND(100*(0.2*MIN(1,IFERROR(C217/20,0))+0.15*MIN(1,IFERROR(E217/30,0))+0.2*IF(TRIM(G217)="高",1,IF(TRIM(G217)="中",0.5,0))+0.15*IF(TRIM(H217)="高",1,IF(TRIM(H217)="中",0.5,0))+0.1*MIN(1,IFERROR(F217/20,0))+0.15*IF(TRIM(I217)="高",1,IF(TRIM(I217)="中",0.5,0))+0.15*(1-IF(TRIM(J217)="高",1,IF(TRIM(J217)="中",0.5,0)))),0)</f>
        <v/>
      </c>
      <c r="W217" s="22">
        <f>IF(G217="高",IF(H217&lt;&gt;"低","GAS",IF(I217="高","NotebookLM","Gem")),IF(I217="高","NotebookLM","Gem"))</f>
        <v/>
      </c>
      <c r="X217" s="22">
        <f>IF(W217="Gem",0.4,IF(W217="NotebookLM",0.5,IF(W217="GAS",0.7,IF(W217="Microsoft Copilot",0.4,IF(W217="Microsoft 365 AI",0.4,IF(W217="Power Automate",0.7,IF(W217="Power Apps",0.6,IF(W217="ChatGPT",0.5,IF(W217="Claude",0.5,IF(W217="Gemini",0.5,IF(W217="Dify",0.6,IF(W217="n8n",0.7,IF(W217="Make",0.7,IF(W217="Zapier",0.7,IF(W217="その他",0.5,0.5)))))))))))))))</f>
        <v/>
      </c>
      <c r="Y217" s="22">
        <f>IFERROR(U217*(1-X217),"")</f>
        <v/>
      </c>
      <c r="Z217" s="22">
        <f>IFERROR(U217-Y217,"")</f>
        <v/>
      </c>
      <c r="AA217" s="22">
        <f>IF(AND(P217&gt;0,Q217&gt;=0),P217-Q217,"")</f>
        <v/>
      </c>
      <c r="AB217" s="22">
        <f>IF(P217&gt;0,(P217-Q217)/P217,"")</f>
        <v/>
      </c>
    </row>
    <row r="218" hidden="1" ht="15.75" customHeight="1" s="44">
      <c r="A218" s="18">
        <f>IF('簡易入力モード'!A218&lt;&gt;"",'簡易入力モード'!A218,"")</f>
        <v/>
      </c>
      <c r="B218" s="18" t="n"/>
      <c r="C218" s="19">
        <f>IF('簡易入力モード'!B218&lt;&gt;"",'簡易入力モード'!B218,"")</f>
        <v/>
      </c>
      <c r="D218" s="19">
        <f>IF('簡易入力モード'!C218&lt;&gt;"",'簡易入力モード'!C218,"")</f>
        <v/>
      </c>
      <c r="E218" s="19" t="n"/>
      <c r="F218" s="19" t="n"/>
      <c r="G218" s="19" t="n"/>
      <c r="H218" s="19" t="n"/>
      <c r="I218" s="19" t="n"/>
      <c r="J218" s="19" t="n"/>
      <c r="K218" s="19" t="n"/>
      <c r="L218" s="20" t="n"/>
      <c r="M218" s="20" t="n"/>
      <c r="N218" s="20" t="n"/>
      <c r="O218" s="20" t="n"/>
      <c r="P218" s="20" t="n"/>
      <c r="Q218" s="20" t="n"/>
      <c r="R218" s="18">
        <f>IF('簡易入力モード'!E218&lt;&gt;"",'簡易入力モード'!E218,"")</f>
        <v/>
      </c>
      <c r="S218" s="21" t="n"/>
      <c r="T218" s="19" t="n"/>
      <c r="U218" s="22">
        <f>IFERROR(C218*(D218+E218),"")</f>
        <v/>
      </c>
      <c r="V218" s="22">
        <f>ROUND(100*(0.2*MIN(1,IFERROR(C218/20,0))+0.15*MIN(1,IFERROR(E218/30,0))+0.2*IF(TRIM(G218)="高",1,IF(TRIM(G218)="中",0.5,0))+0.15*IF(TRIM(H218)="高",1,IF(TRIM(H218)="中",0.5,0))+0.1*MIN(1,IFERROR(F218/20,0))+0.15*IF(TRIM(I218)="高",1,IF(TRIM(I218)="中",0.5,0))+0.15*(1-IF(TRIM(J218)="高",1,IF(TRIM(J218)="中",0.5,0)))),0)</f>
        <v/>
      </c>
      <c r="W218" s="22">
        <f>IF(G218="高",IF(H218&lt;&gt;"低","GAS",IF(I218="高","NotebookLM","Gem")),IF(I218="高","NotebookLM","Gem"))</f>
        <v/>
      </c>
      <c r="X218" s="22">
        <f>IF(W218="Gem",0.4,IF(W218="NotebookLM",0.5,IF(W218="GAS",0.7,IF(W218="Microsoft Copilot",0.4,IF(W218="Microsoft 365 AI",0.4,IF(W218="Power Automate",0.7,IF(W218="Power Apps",0.6,IF(W218="ChatGPT",0.5,IF(W218="Claude",0.5,IF(W218="Gemini",0.5,IF(W218="Dify",0.6,IF(W218="n8n",0.7,IF(W218="Make",0.7,IF(W218="Zapier",0.7,IF(W218="その他",0.5,0.5)))))))))))))))</f>
        <v/>
      </c>
      <c r="Y218" s="22">
        <f>IFERROR(U218*(1-X218),"")</f>
        <v/>
      </c>
      <c r="Z218" s="22">
        <f>IFERROR(U218-Y218,"")</f>
        <v/>
      </c>
      <c r="AA218" s="22">
        <f>IF(AND(P218&gt;0,Q218&gt;=0),P218-Q218,"")</f>
        <v/>
      </c>
      <c r="AB218" s="22">
        <f>IF(P218&gt;0,(P218-Q218)/P218,"")</f>
        <v/>
      </c>
    </row>
    <row r="219" hidden="1" ht="15.75" customHeight="1" s="44">
      <c r="A219" s="18">
        <f>IF('簡易入力モード'!A219&lt;&gt;"",'簡易入力モード'!A219,"")</f>
        <v/>
      </c>
      <c r="B219" s="18" t="n"/>
      <c r="C219" s="19">
        <f>IF('簡易入力モード'!B219&lt;&gt;"",'簡易入力モード'!B219,"")</f>
        <v/>
      </c>
      <c r="D219" s="19">
        <f>IF('簡易入力モード'!C219&lt;&gt;"",'簡易入力モード'!C219,"")</f>
        <v/>
      </c>
      <c r="E219" s="19" t="n"/>
      <c r="F219" s="19" t="n"/>
      <c r="G219" s="19" t="n"/>
      <c r="H219" s="19" t="n"/>
      <c r="I219" s="19" t="n"/>
      <c r="J219" s="19" t="n"/>
      <c r="K219" s="19" t="n"/>
      <c r="L219" s="20" t="n"/>
      <c r="M219" s="20" t="n"/>
      <c r="N219" s="20" t="n"/>
      <c r="O219" s="20" t="n"/>
      <c r="P219" s="20" t="n"/>
      <c r="Q219" s="20" t="n"/>
      <c r="R219" s="18">
        <f>IF('簡易入力モード'!E219&lt;&gt;"",'簡易入力モード'!E219,"")</f>
        <v/>
      </c>
      <c r="S219" s="21" t="n"/>
      <c r="T219" s="19" t="n"/>
      <c r="U219" s="22">
        <f>IFERROR(C219*(D219+E219),"")</f>
        <v/>
      </c>
      <c r="V219" s="22">
        <f>ROUND(100*(0.2*MIN(1,IFERROR(C219/20,0))+0.15*MIN(1,IFERROR(E219/30,0))+0.2*IF(TRIM(G219)="高",1,IF(TRIM(G219)="中",0.5,0))+0.15*IF(TRIM(H219)="高",1,IF(TRIM(H219)="中",0.5,0))+0.1*MIN(1,IFERROR(F219/20,0))+0.15*IF(TRIM(I219)="高",1,IF(TRIM(I219)="中",0.5,0))+0.15*(1-IF(TRIM(J219)="高",1,IF(TRIM(J219)="中",0.5,0)))),0)</f>
        <v/>
      </c>
      <c r="W219" s="22">
        <f>IF(G219="高",IF(H219&lt;&gt;"低","GAS",IF(I219="高","NotebookLM","Gem")),IF(I219="高","NotebookLM","Gem"))</f>
        <v/>
      </c>
      <c r="X219" s="22">
        <f>IF(W219="Gem",0.4,IF(W219="NotebookLM",0.5,IF(W219="GAS",0.7,IF(W219="Microsoft Copilot",0.4,IF(W219="Microsoft 365 AI",0.4,IF(W219="Power Automate",0.7,IF(W219="Power Apps",0.6,IF(W219="ChatGPT",0.5,IF(W219="Claude",0.5,IF(W219="Gemini",0.5,IF(W219="Dify",0.6,IF(W219="n8n",0.7,IF(W219="Make",0.7,IF(W219="Zapier",0.7,IF(W219="その他",0.5,0.5)))))))))))))))</f>
        <v/>
      </c>
      <c r="Y219" s="22">
        <f>IFERROR(U219*(1-X219),"")</f>
        <v/>
      </c>
      <c r="Z219" s="22">
        <f>IFERROR(U219-Y219,"")</f>
        <v/>
      </c>
      <c r="AA219" s="22">
        <f>IF(AND(P219&gt;0,Q219&gt;=0),P219-Q219,"")</f>
        <v/>
      </c>
      <c r="AB219" s="22">
        <f>IF(P219&gt;0,(P219-Q219)/P219,"")</f>
        <v/>
      </c>
    </row>
    <row r="220" hidden="1" ht="15.75" customHeight="1" s="44">
      <c r="A220" s="18">
        <f>IF('簡易入力モード'!A220&lt;&gt;"",'簡易入力モード'!A220,"")</f>
        <v/>
      </c>
      <c r="B220" s="18" t="n"/>
      <c r="C220" s="19">
        <f>IF('簡易入力モード'!B220&lt;&gt;"",'簡易入力モード'!B220,"")</f>
        <v/>
      </c>
      <c r="D220" s="19">
        <f>IF('簡易入力モード'!C220&lt;&gt;"",'簡易入力モード'!C220,"")</f>
        <v/>
      </c>
      <c r="E220" s="19" t="n"/>
      <c r="F220" s="19" t="n"/>
      <c r="G220" s="19" t="n"/>
      <c r="H220" s="19" t="n"/>
      <c r="I220" s="19" t="n"/>
      <c r="J220" s="19" t="n"/>
      <c r="K220" s="19" t="n"/>
      <c r="L220" s="20" t="n"/>
      <c r="M220" s="20" t="n"/>
      <c r="N220" s="20" t="n"/>
      <c r="O220" s="20" t="n"/>
      <c r="P220" s="20" t="n"/>
      <c r="Q220" s="20" t="n"/>
      <c r="R220" s="18">
        <f>IF('簡易入力モード'!E220&lt;&gt;"",'簡易入力モード'!E220,"")</f>
        <v/>
      </c>
      <c r="S220" s="21" t="n"/>
      <c r="T220" s="19" t="n"/>
      <c r="U220" s="22">
        <f>IFERROR(C220*(D220+E220),"")</f>
        <v/>
      </c>
      <c r="V220" s="22">
        <f>ROUND(100*(0.2*MIN(1,IFERROR(C220/20,0))+0.15*MIN(1,IFERROR(E220/30,0))+0.2*IF(TRIM(G220)="高",1,IF(TRIM(G220)="中",0.5,0))+0.15*IF(TRIM(H220)="高",1,IF(TRIM(H220)="中",0.5,0))+0.1*MIN(1,IFERROR(F220/20,0))+0.15*IF(TRIM(I220)="高",1,IF(TRIM(I220)="中",0.5,0))+0.15*(1-IF(TRIM(J220)="高",1,IF(TRIM(J220)="中",0.5,0)))),0)</f>
        <v/>
      </c>
      <c r="W220" s="22">
        <f>IF(G220="高",IF(H220&lt;&gt;"低","GAS",IF(I220="高","NotebookLM","Gem")),IF(I220="高","NotebookLM","Gem"))</f>
        <v/>
      </c>
      <c r="X220" s="22">
        <f>IF(W220="Gem",0.4,IF(W220="NotebookLM",0.5,IF(W220="GAS",0.7,IF(W220="Microsoft Copilot",0.4,IF(W220="Microsoft 365 AI",0.4,IF(W220="Power Automate",0.7,IF(W220="Power Apps",0.6,IF(W220="ChatGPT",0.5,IF(W220="Claude",0.5,IF(W220="Gemini",0.5,IF(W220="Dify",0.6,IF(W220="n8n",0.7,IF(W220="Make",0.7,IF(W220="Zapier",0.7,IF(W220="その他",0.5,0.5)))))))))))))))</f>
        <v/>
      </c>
      <c r="Y220" s="22">
        <f>IFERROR(U220*(1-X220),"")</f>
        <v/>
      </c>
      <c r="Z220" s="22">
        <f>IFERROR(U220-Y220,"")</f>
        <v/>
      </c>
      <c r="AA220" s="22">
        <f>IF(AND(P220&gt;0,Q220&gt;=0),P220-Q220,"")</f>
        <v/>
      </c>
      <c r="AB220" s="22">
        <f>IF(P220&gt;0,(P220-Q220)/P220,"")</f>
        <v/>
      </c>
    </row>
    <row r="221" hidden="1" ht="15.75" customHeight="1" s="44">
      <c r="A221" s="18">
        <f>IF('簡易入力モード'!A221&lt;&gt;"",'簡易入力モード'!A221,"")</f>
        <v/>
      </c>
      <c r="B221" s="18" t="n"/>
      <c r="C221" s="19">
        <f>IF('簡易入力モード'!B221&lt;&gt;"",'簡易入力モード'!B221,"")</f>
        <v/>
      </c>
      <c r="D221" s="19">
        <f>IF('簡易入力モード'!C221&lt;&gt;"",'簡易入力モード'!C221,"")</f>
        <v/>
      </c>
      <c r="E221" s="19" t="n"/>
      <c r="F221" s="19" t="n"/>
      <c r="G221" s="19" t="n"/>
      <c r="H221" s="19" t="n"/>
      <c r="I221" s="19" t="n"/>
      <c r="J221" s="19" t="n"/>
      <c r="K221" s="19" t="n"/>
      <c r="L221" s="20" t="n"/>
      <c r="M221" s="20" t="n"/>
      <c r="N221" s="20" t="n"/>
      <c r="O221" s="20" t="n"/>
      <c r="P221" s="20" t="n"/>
      <c r="Q221" s="20" t="n"/>
      <c r="R221" s="18">
        <f>IF('簡易入力モード'!E221&lt;&gt;"",'簡易入力モード'!E221,"")</f>
        <v/>
      </c>
      <c r="S221" s="21" t="n"/>
      <c r="T221" s="19" t="n"/>
      <c r="U221" s="22">
        <f>IFERROR(C221*(D221+E221),"")</f>
        <v/>
      </c>
      <c r="V221" s="22">
        <f>ROUND(100*(0.2*MIN(1,IFERROR(C221/20,0))+0.15*MIN(1,IFERROR(E221/30,0))+0.2*IF(TRIM(G221)="高",1,IF(TRIM(G221)="中",0.5,0))+0.15*IF(TRIM(H221)="高",1,IF(TRIM(H221)="中",0.5,0))+0.1*MIN(1,IFERROR(F221/20,0))+0.15*IF(TRIM(I221)="高",1,IF(TRIM(I221)="中",0.5,0))+0.15*(1-IF(TRIM(J221)="高",1,IF(TRIM(J221)="中",0.5,0)))),0)</f>
        <v/>
      </c>
      <c r="W221" s="22">
        <f>IF(G221="高",IF(H221&lt;&gt;"低","GAS",IF(I221="高","NotebookLM","Gem")),IF(I221="高","NotebookLM","Gem"))</f>
        <v/>
      </c>
      <c r="X221" s="22">
        <f>IF(W221="Gem",0.4,IF(W221="NotebookLM",0.5,IF(W221="GAS",0.7,IF(W221="Microsoft Copilot",0.4,IF(W221="Microsoft 365 AI",0.4,IF(W221="Power Automate",0.7,IF(W221="Power Apps",0.6,IF(W221="ChatGPT",0.5,IF(W221="Claude",0.5,IF(W221="Gemini",0.5,IF(W221="Dify",0.6,IF(W221="n8n",0.7,IF(W221="Make",0.7,IF(W221="Zapier",0.7,IF(W221="その他",0.5,0.5)))))))))))))))</f>
        <v/>
      </c>
      <c r="Y221" s="22">
        <f>IFERROR(U221*(1-X221),"")</f>
        <v/>
      </c>
      <c r="Z221" s="22">
        <f>IFERROR(U221-Y221,"")</f>
        <v/>
      </c>
      <c r="AA221" s="22">
        <f>IF(AND(P221&gt;0,Q221&gt;=0),P221-Q221,"")</f>
        <v/>
      </c>
      <c r="AB221" s="22">
        <f>IF(P221&gt;0,(P221-Q221)/P221,"")</f>
        <v/>
      </c>
    </row>
    <row r="222" hidden="1" ht="15.75" customHeight="1" s="44">
      <c r="A222" s="18">
        <f>IF('簡易入力モード'!A222&lt;&gt;"",'簡易入力モード'!A222,"")</f>
        <v/>
      </c>
      <c r="B222" s="18" t="n"/>
      <c r="C222" s="19">
        <f>IF('簡易入力モード'!B222&lt;&gt;"",'簡易入力モード'!B222,"")</f>
        <v/>
      </c>
      <c r="D222" s="19">
        <f>IF('簡易入力モード'!C222&lt;&gt;"",'簡易入力モード'!C222,"")</f>
        <v/>
      </c>
      <c r="E222" s="19" t="n"/>
      <c r="F222" s="19" t="n"/>
      <c r="G222" s="19" t="n"/>
      <c r="H222" s="19" t="n"/>
      <c r="I222" s="19" t="n"/>
      <c r="J222" s="19" t="n"/>
      <c r="K222" s="19" t="n"/>
      <c r="L222" s="20" t="n"/>
      <c r="M222" s="20" t="n"/>
      <c r="N222" s="20" t="n"/>
      <c r="O222" s="20" t="n"/>
      <c r="P222" s="20" t="n"/>
      <c r="Q222" s="20" t="n"/>
      <c r="R222" s="18">
        <f>IF('簡易入力モード'!E222&lt;&gt;"",'簡易入力モード'!E222,"")</f>
        <v/>
      </c>
      <c r="S222" s="21" t="n"/>
      <c r="T222" s="19" t="n"/>
      <c r="U222" s="22">
        <f>IFERROR(C222*(D222+E222),"")</f>
        <v/>
      </c>
      <c r="V222" s="22">
        <f>ROUND(100*(0.2*MIN(1,IFERROR(C222/20,0))+0.15*MIN(1,IFERROR(E222/30,0))+0.2*IF(TRIM(G222)="高",1,IF(TRIM(G222)="中",0.5,0))+0.15*IF(TRIM(H222)="高",1,IF(TRIM(H222)="中",0.5,0))+0.1*MIN(1,IFERROR(F222/20,0))+0.15*IF(TRIM(I222)="高",1,IF(TRIM(I222)="中",0.5,0))+0.15*(1-IF(TRIM(J222)="高",1,IF(TRIM(J222)="中",0.5,0)))),0)</f>
        <v/>
      </c>
      <c r="W222" s="22">
        <f>IF(G222="高",IF(H222&lt;&gt;"低","GAS",IF(I222="高","NotebookLM","Gem")),IF(I222="高","NotebookLM","Gem"))</f>
        <v/>
      </c>
      <c r="X222" s="22">
        <f>IF(W222="Gem",0.4,IF(W222="NotebookLM",0.5,IF(W222="GAS",0.7,IF(W222="Microsoft Copilot",0.4,IF(W222="Microsoft 365 AI",0.4,IF(W222="Power Automate",0.7,IF(W222="Power Apps",0.6,IF(W222="ChatGPT",0.5,IF(W222="Claude",0.5,IF(W222="Gemini",0.5,IF(W222="Dify",0.6,IF(W222="n8n",0.7,IF(W222="Make",0.7,IF(W222="Zapier",0.7,IF(W222="その他",0.5,0.5)))))))))))))))</f>
        <v/>
      </c>
      <c r="Y222" s="22">
        <f>IFERROR(U222*(1-X222),"")</f>
        <v/>
      </c>
      <c r="Z222" s="22">
        <f>IFERROR(U222-Y222,"")</f>
        <v/>
      </c>
      <c r="AA222" s="22">
        <f>IF(AND(P222&gt;0,Q222&gt;=0),P222-Q222,"")</f>
        <v/>
      </c>
      <c r="AB222" s="22">
        <f>IF(P222&gt;0,(P222-Q222)/P222,"")</f>
        <v/>
      </c>
    </row>
    <row r="223" hidden="1" ht="15.75" customHeight="1" s="44">
      <c r="A223" s="18">
        <f>IF('簡易入力モード'!A223&lt;&gt;"",'簡易入力モード'!A223,"")</f>
        <v/>
      </c>
      <c r="B223" s="18" t="n"/>
      <c r="C223" s="19">
        <f>IF('簡易入力モード'!B223&lt;&gt;"",'簡易入力モード'!B223,"")</f>
        <v/>
      </c>
      <c r="D223" s="19">
        <f>IF('簡易入力モード'!C223&lt;&gt;"",'簡易入力モード'!C223,"")</f>
        <v/>
      </c>
      <c r="E223" s="19" t="n"/>
      <c r="F223" s="19" t="n"/>
      <c r="G223" s="19" t="n"/>
      <c r="H223" s="19" t="n"/>
      <c r="I223" s="19" t="n"/>
      <c r="J223" s="19" t="n"/>
      <c r="K223" s="19" t="n"/>
      <c r="L223" s="20" t="n"/>
      <c r="M223" s="20" t="n"/>
      <c r="N223" s="20" t="n"/>
      <c r="O223" s="20" t="n"/>
      <c r="P223" s="20" t="n"/>
      <c r="Q223" s="20" t="n"/>
      <c r="R223" s="18">
        <f>IF('簡易入力モード'!E223&lt;&gt;"",'簡易入力モード'!E223,"")</f>
        <v/>
      </c>
      <c r="S223" s="21" t="n"/>
      <c r="T223" s="19" t="n"/>
      <c r="U223" s="22">
        <f>IFERROR(C223*(D223+E223),"")</f>
        <v/>
      </c>
      <c r="V223" s="22">
        <f>ROUND(100*(0.2*MIN(1,IFERROR(C223/20,0))+0.15*MIN(1,IFERROR(E223/30,0))+0.2*IF(TRIM(G223)="高",1,IF(TRIM(G223)="中",0.5,0))+0.15*IF(TRIM(H223)="高",1,IF(TRIM(H223)="中",0.5,0))+0.1*MIN(1,IFERROR(F223/20,0))+0.15*IF(TRIM(I223)="高",1,IF(TRIM(I223)="中",0.5,0))+0.15*(1-IF(TRIM(J223)="高",1,IF(TRIM(J223)="中",0.5,0)))),0)</f>
        <v/>
      </c>
      <c r="W223" s="22">
        <f>IF(G223="高",IF(H223&lt;&gt;"低","GAS",IF(I223="高","NotebookLM","Gem")),IF(I223="高","NotebookLM","Gem"))</f>
        <v/>
      </c>
      <c r="X223" s="22">
        <f>IF(W223="Gem",0.4,IF(W223="NotebookLM",0.5,IF(W223="GAS",0.7,IF(W223="Microsoft Copilot",0.4,IF(W223="Microsoft 365 AI",0.4,IF(W223="Power Automate",0.7,IF(W223="Power Apps",0.6,IF(W223="ChatGPT",0.5,IF(W223="Claude",0.5,IF(W223="Gemini",0.5,IF(W223="Dify",0.6,IF(W223="n8n",0.7,IF(W223="Make",0.7,IF(W223="Zapier",0.7,IF(W223="その他",0.5,0.5)))))))))))))))</f>
        <v/>
      </c>
      <c r="Y223" s="22">
        <f>IFERROR(U223*(1-X223),"")</f>
        <v/>
      </c>
      <c r="Z223" s="22">
        <f>IFERROR(U223-Y223,"")</f>
        <v/>
      </c>
      <c r="AA223" s="22">
        <f>IF(AND(P223&gt;0,Q223&gt;=0),P223-Q223,"")</f>
        <v/>
      </c>
      <c r="AB223" s="22">
        <f>IF(P223&gt;0,(P223-Q223)/P223,"")</f>
        <v/>
      </c>
    </row>
    <row r="224" hidden="1" ht="15.75" customHeight="1" s="44">
      <c r="A224" s="18">
        <f>IF('簡易入力モード'!A224&lt;&gt;"",'簡易入力モード'!A224,"")</f>
        <v/>
      </c>
      <c r="B224" s="18" t="n"/>
      <c r="C224" s="19">
        <f>IF('簡易入力モード'!B224&lt;&gt;"",'簡易入力モード'!B224,"")</f>
        <v/>
      </c>
      <c r="D224" s="19">
        <f>IF('簡易入力モード'!C224&lt;&gt;"",'簡易入力モード'!C224,"")</f>
        <v/>
      </c>
      <c r="E224" s="19" t="n"/>
      <c r="F224" s="19" t="n"/>
      <c r="G224" s="19" t="n"/>
      <c r="H224" s="19" t="n"/>
      <c r="I224" s="19" t="n"/>
      <c r="J224" s="19" t="n"/>
      <c r="K224" s="19" t="n"/>
      <c r="L224" s="20" t="n"/>
      <c r="M224" s="20" t="n"/>
      <c r="N224" s="20" t="n"/>
      <c r="O224" s="20" t="n"/>
      <c r="P224" s="20" t="n"/>
      <c r="Q224" s="20" t="n"/>
      <c r="R224" s="18">
        <f>IF('簡易入力モード'!E224&lt;&gt;"",'簡易入力モード'!E224,"")</f>
        <v/>
      </c>
      <c r="S224" s="21" t="n"/>
      <c r="T224" s="19" t="n"/>
      <c r="U224" s="22">
        <f>IFERROR(C224*(D224+E224),"")</f>
        <v/>
      </c>
      <c r="V224" s="22">
        <f>ROUND(100*(0.2*MIN(1,IFERROR(C224/20,0))+0.15*MIN(1,IFERROR(E224/30,0))+0.2*IF(TRIM(G224)="高",1,IF(TRIM(G224)="中",0.5,0))+0.15*IF(TRIM(H224)="高",1,IF(TRIM(H224)="中",0.5,0))+0.1*MIN(1,IFERROR(F224/20,0))+0.15*IF(TRIM(I224)="高",1,IF(TRIM(I224)="中",0.5,0))+0.15*(1-IF(TRIM(J224)="高",1,IF(TRIM(J224)="中",0.5,0)))),0)</f>
        <v/>
      </c>
      <c r="W224" s="22">
        <f>IF(G224="高",IF(H224&lt;&gt;"低","GAS",IF(I224="高","NotebookLM","Gem")),IF(I224="高","NotebookLM","Gem"))</f>
        <v/>
      </c>
      <c r="X224" s="22">
        <f>IF(W224="Gem",0.4,IF(W224="NotebookLM",0.5,IF(W224="GAS",0.7,IF(W224="Microsoft Copilot",0.4,IF(W224="Microsoft 365 AI",0.4,IF(W224="Power Automate",0.7,IF(W224="Power Apps",0.6,IF(W224="ChatGPT",0.5,IF(W224="Claude",0.5,IF(W224="Gemini",0.5,IF(W224="Dify",0.6,IF(W224="n8n",0.7,IF(W224="Make",0.7,IF(W224="Zapier",0.7,IF(W224="その他",0.5,0.5)))))))))))))))</f>
        <v/>
      </c>
      <c r="Y224" s="22">
        <f>IFERROR(U224*(1-X224),"")</f>
        <v/>
      </c>
      <c r="Z224" s="22">
        <f>IFERROR(U224-Y224,"")</f>
        <v/>
      </c>
      <c r="AA224" s="22">
        <f>IF(AND(P224&gt;0,Q224&gt;=0),P224-Q224,"")</f>
        <v/>
      </c>
      <c r="AB224" s="22">
        <f>IF(P224&gt;0,(P224-Q224)/P224,"")</f>
        <v/>
      </c>
    </row>
    <row r="225" hidden="1" ht="15.75" customHeight="1" s="44">
      <c r="A225" s="18">
        <f>IF('簡易入力モード'!A225&lt;&gt;"",'簡易入力モード'!A225,"")</f>
        <v/>
      </c>
      <c r="B225" s="18" t="n"/>
      <c r="C225" s="19">
        <f>IF('簡易入力モード'!B225&lt;&gt;"",'簡易入力モード'!B225,"")</f>
        <v/>
      </c>
      <c r="D225" s="19">
        <f>IF('簡易入力モード'!C225&lt;&gt;"",'簡易入力モード'!C225,"")</f>
        <v/>
      </c>
      <c r="E225" s="19" t="n"/>
      <c r="F225" s="19" t="n"/>
      <c r="G225" s="19" t="n"/>
      <c r="H225" s="19" t="n"/>
      <c r="I225" s="19" t="n"/>
      <c r="J225" s="19" t="n"/>
      <c r="K225" s="19" t="n"/>
      <c r="L225" s="20" t="n"/>
      <c r="M225" s="20" t="n"/>
      <c r="N225" s="20" t="n"/>
      <c r="O225" s="20" t="n"/>
      <c r="P225" s="20" t="n"/>
      <c r="Q225" s="20" t="n"/>
      <c r="R225" s="18">
        <f>IF('簡易入力モード'!E225&lt;&gt;"",'簡易入力モード'!E225,"")</f>
        <v/>
      </c>
      <c r="S225" s="21" t="n"/>
      <c r="T225" s="19" t="n"/>
      <c r="U225" s="22">
        <f>IFERROR(C225*(D225+E225),"")</f>
        <v/>
      </c>
      <c r="V225" s="22">
        <f>ROUND(100*(0.2*MIN(1,IFERROR(C225/20,0))+0.15*MIN(1,IFERROR(E225/30,0))+0.2*IF(TRIM(G225)="高",1,IF(TRIM(G225)="中",0.5,0))+0.15*IF(TRIM(H225)="高",1,IF(TRIM(H225)="中",0.5,0))+0.1*MIN(1,IFERROR(F225/20,0))+0.15*IF(TRIM(I225)="高",1,IF(TRIM(I225)="中",0.5,0))+0.15*(1-IF(TRIM(J225)="高",1,IF(TRIM(J225)="中",0.5,0)))),0)</f>
        <v/>
      </c>
      <c r="W225" s="22">
        <f>IF(G225="高",IF(H225&lt;&gt;"低","GAS",IF(I225="高","NotebookLM","Gem")),IF(I225="高","NotebookLM","Gem"))</f>
        <v/>
      </c>
      <c r="X225" s="22">
        <f>IF(W225="Gem",0.4,IF(W225="NotebookLM",0.5,IF(W225="GAS",0.7,IF(W225="Microsoft Copilot",0.4,IF(W225="Microsoft 365 AI",0.4,IF(W225="Power Automate",0.7,IF(W225="Power Apps",0.6,IF(W225="ChatGPT",0.5,IF(W225="Claude",0.5,IF(W225="Gemini",0.5,IF(W225="Dify",0.6,IF(W225="n8n",0.7,IF(W225="Make",0.7,IF(W225="Zapier",0.7,IF(W225="その他",0.5,0.5)))))))))))))))</f>
        <v/>
      </c>
      <c r="Y225" s="22">
        <f>IFERROR(U225*(1-X225),"")</f>
        <v/>
      </c>
      <c r="Z225" s="22">
        <f>IFERROR(U225-Y225,"")</f>
        <v/>
      </c>
      <c r="AA225" s="22">
        <f>IF(AND(P225&gt;0,Q225&gt;=0),P225-Q225,"")</f>
        <v/>
      </c>
      <c r="AB225" s="22">
        <f>IF(P225&gt;0,(P225-Q225)/P225,"")</f>
        <v/>
      </c>
    </row>
    <row r="226" hidden="1" ht="15.75" customHeight="1" s="44">
      <c r="A226" s="18">
        <f>IF('簡易入力モード'!A226&lt;&gt;"",'簡易入力モード'!A226,"")</f>
        <v/>
      </c>
      <c r="B226" s="18" t="n"/>
      <c r="C226" s="19">
        <f>IF('簡易入力モード'!B226&lt;&gt;"",'簡易入力モード'!B226,"")</f>
        <v/>
      </c>
      <c r="D226" s="19">
        <f>IF('簡易入力モード'!C226&lt;&gt;"",'簡易入力モード'!C226,"")</f>
        <v/>
      </c>
      <c r="E226" s="19" t="n"/>
      <c r="F226" s="19" t="n"/>
      <c r="G226" s="19" t="n"/>
      <c r="H226" s="19" t="n"/>
      <c r="I226" s="19" t="n"/>
      <c r="J226" s="19" t="n"/>
      <c r="K226" s="19" t="n"/>
      <c r="L226" s="20" t="n"/>
      <c r="M226" s="20" t="n"/>
      <c r="N226" s="20" t="n"/>
      <c r="O226" s="20" t="n"/>
      <c r="P226" s="20" t="n"/>
      <c r="Q226" s="20" t="n"/>
      <c r="R226" s="18">
        <f>IF('簡易入力モード'!E226&lt;&gt;"",'簡易入力モード'!E226,"")</f>
        <v/>
      </c>
      <c r="S226" s="21" t="n"/>
      <c r="T226" s="19" t="n"/>
      <c r="U226" s="22">
        <f>IFERROR(C226*(D226+E226),"")</f>
        <v/>
      </c>
      <c r="V226" s="22">
        <f>ROUND(100*(0.2*MIN(1,IFERROR(C226/20,0))+0.15*MIN(1,IFERROR(E226/30,0))+0.2*IF(TRIM(G226)="高",1,IF(TRIM(G226)="中",0.5,0))+0.15*IF(TRIM(H226)="高",1,IF(TRIM(H226)="中",0.5,0))+0.1*MIN(1,IFERROR(F226/20,0))+0.15*IF(TRIM(I226)="高",1,IF(TRIM(I226)="中",0.5,0))+0.15*(1-IF(TRIM(J226)="高",1,IF(TRIM(J226)="中",0.5,0)))),0)</f>
        <v/>
      </c>
      <c r="W226" s="22">
        <f>IF(G226="高",IF(H226&lt;&gt;"低","GAS",IF(I226="高","NotebookLM","Gem")),IF(I226="高","NotebookLM","Gem"))</f>
        <v/>
      </c>
      <c r="X226" s="22">
        <f>IF(W226="Gem",0.4,IF(W226="NotebookLM",0.5,IF(W226="GAS",0.7,IF(W226="Microsoft Copilot",0.4,IF(W226="Microsoft 365 AI",0.4,IF(W226="Power Automate",0.7,IF(W226="Power Apps",0.6,IF(W226="ChatGPT",0.5,IF(W226="Claude",0.5,IF(W226="Gemini",0.5,IF(W226="Dify",0.6,IF(W226="n8n",0.7,IF(W226="Make",0.7,IF(W226="Zapier",0.7,IF(W226="その他",0.5,0.5)))))))))))))))</f>
        <v/>
      </c>
      <c r="Y226" s="22">
        <f>IFERROR(U226*(1-X226),"")</f>
        <v/>
      </c>
      <c r="Z226" s="22">
        <f>IFERROR(U226-Y226,"")</f>
        <v/>
      </c>
      <c r="AA226" s="22">
        <f>IF(AND(P226&gt;0,Q226&gt;=0),P226-Q226,"")</f>
        <v/>
      </c>
      <c r="AB226" s="22">
        <f>IF(P226&gt;0,(P226-Q226)/P226,"")</f>
        <v/>
      </c>
    </row>
    <row r="227" hidden="1" ht="15.75" customHeight="1" s="44">
      <c r="A227" s="18">
        <f>IF('簡易入力モード'!A227&lt;&gt;"",'簡易入力モード'!A227,"")</f>
        <v/>
      </c>
      <c r="B227" s="18" t="n"/>
      <c r="C227" s="19">
        <f>IF('簡易入力モード'!B227&lt;&gt;"",'簡易入力モード'!B227,"")</f>
        <v/>
      </c>
      <c r="D227" s="19">
        <f>IF('簡易入力モード'!C227&lt;&gt;"",'簡易入力モード'!C227,"")</f>
        <v/>
      </c>
      <c r="E227" s="19" t="n"/>
      <c r="F227" s="19" t="n"/>
      <c r="G227" s="19" t="n"/>
      <c r="H227" s="19" t="n"/>
      <c r="I227" s="19" t="n"/>
      <c r="J227" s="19" t="n"/>
      <c r="K227" s="19" t="n"/>
      <c r="L227" s="20" t="n"/>
      <c r="M227" s="20" t="n"/>
      <c r="N227" s="20" t="n"/>
      <c r="O227" s="20" t="n"/>
      <c r="P227" s="20" t="n"/>
      <c r="Q227" s="20" t="n"/>
      <c r="R227" s="18">
        <f>IF('簡易入力モード'!E227&lt;&gt;"",'簡易入力モード'!E227,"")</f>
        <v/>
      </c>
      <c r="S227" s="21" t="n"/>
      <c r="T227" s="19" t="n"/>
      <c r="U227" s="22">
        <f>IFERROR(C227*(D227+E227),"")</f>
        <v/>
      </c>
      <c r="V227" s="22">
        <f>ROUND(100*(0.2*MIN(1,IFERROR(C227/20,0))+0.15*MIN(1,IFERROR(E227/30,0))+0.2*IF(TRIM(G227)="高",1,IF(TRIM(G227)="中",0.5,0))+0.15*IF(TRIM(H227)="高",1,IF(TRIM(H227)="中",0.5,0))+0.1*MIN(1,IFERROR(F227/20,0))+0.15*IF(TRIM(I227)="高",1,IF(TRIM(I227)="中",0.5,0))+0.15*(1-IF(TRIM(J227)="高",1,IF(TRIM(J227)="中",0.5,0)))),0)</f>
        <v/>
      </c>
      <c r="W227" s="22">
        <f>IF(G227="高",IF(H227&lt;&gt;"低","GAS",IF(I227="高","NotebookLM","Gem")),IF(I227="高","NotebookLM","Gem"))</f>
        <v/>
      </c>
      <c r="X227" s="22">
        <f>IF(W227="Gem",0.4,IF(W227="NotebookLM",0.5,IF(W227="GAS",0.7,IF(W227="Microsoft Copilot",0.4,IF(W227="Microsoft 365 AI",0.4,IF(W227="Power Automate",0.7,IF(W227="Power Apps",0.6,IF(W227="ChatGPT",0.5,IF(W227="Claude",0.5,IF(W227="Gemini",0.5,IF(W227="Dify",0.6,IF(W227="n8n",0.7,IF(W227="Make",0.7,IF(W227="Zapier",0.7,IF(W227="その他",0.5,0.5)))))))))))))))</f>
        <v/>
      </c>
      <c r="Y227" s="22">
        <f>IFERROR(U227*(1-X227),"")</f>
        <v/>
      </c>
      <c r="Z227" s="22">
        <f>IFERROR(U227-Y227,"")</f>
        <v/>
      </c>
      <c r="AA227" s="22">
        <f>IF(AND(P227&gt;0,Q227&gt;=0),P227-Q227,"")</f>
        <v/>
      </c>
      <c r="AB227" s="22">
        <f>IF(P227&gt;0,(P227-Q227)/P227,"")</f>
        <v/>
      </c>
    </row>
    <row r="228" hidden="1" ht="15.75" customHeight="1" s="44">
      <c r="A228" s="18">
        <f>IF('簡易入力モード'!A228&lt;&gt;"",'簡易入力モード'!A228,"")</f>
        <v/>
      </c>
      <c r="B228" s="18" t="n"/>
      <c r="C228" s="19">
        <f>IF('簡易入力モード'!B228&lt;&gt;"",'簡易入力モード'!B228,"")</f>
        <v/>
      </c>
      <c r="D228" s="19">
        <f>IF('簡易入力モード'!C228&lt;&gt;"",'簡易入力モード'!C228,"")</f>
        <v/>
      </c>
      <c r="E228" s="19" t="n"/>
      <c r="F228" s="19" t="n"/>
      <c r="G228" s="19" t="n"/>
      <c r="H228" s="19" t="n"/>
      <c r="I228" s="19" t="n"/>
      <c r="J228" s="19" t="n"/>
      <c r="K228" s="19" t="n"/>
      <c r="L228" s="20" t="n"/>
      <c r="M228" s="20" t="n"/>
      <c r="N228" s="20" t="n"/>
      <c r="O228" s="20" t="n"/>
      <c r="P228" s="20" t="n"/>
      <c r="Q228" s="20" t="n"/>
      <c r="R228" s="18">
        <f>IF('簡易入力モード'!E228&lt;&gt;"",'簡易入力モード'!E228,"")</f>
        <v/>
      </c>
      <c r="S228" s="21" t="n"/>
      <c r="T228" s="19" t="n"/>
      <c r="U228" s="22">
        <f>IFERROR(C228*(D228+E228),"")</f>
        <v/>
      </c>
      <c r="V228" s="22">
        <f>ROUND(100*(0.2*MIN(1,IFERROR(C228/20,0))+0.15*MIN(1,IFERROR(E228/30,0))+0.2*IF(TRIM(G228)="高",1,IF(TRIM(G228)="中",0.5,0))+0.15*IF(TRIM(H228)="高",1,IF(TRIM(H228)="中",0.5,0))+0.1*MIN(1,IFERROR(F228/20,0))+0.15*IF(TRIM(I228)="高",1,IF(TRIM(I228)="中",0.5,0))+0.15*(1-IF(TRIM(J228)="高",1,IF(TRIM(J228)="中",0.5,0)))),0)</f>
        <v/>
      </c>
      <c r="W228" s="22">
        <f>IF(G228="高",IF(H228&lt;&gt;"低","GAS",IF(I228="高","NotebookLM","Gem")),IF(I228="高","NotebookLM","Gem"))</f>
        <v/>
      </c>
      <c r="X228" s="22">
        <f>IF(W228="Gem",0.4,IF(W228="NotebookLM",0.5,IF(W228="GAS",0.7,IF(W228="Microsoft Copilot",0.4,IF(W228="Microsoft 365 AI",0.4,IF(W228="Power Automate",0.7,IF(W228="Power Apps",0.6,IF(W228="ChatGPT",0.5,IF(W228="Claude",0.5,IF(W228="Gemini",0.5,IF(W228="Dify",0.6,IF(W228="n8n",0.7,IF(W228="Make",0.7,IF(W228="Zapier",0.7,IF(W228="その他",0.5,0.5)))))))))))))))</f>
        <v/>
      </c>
      <c r="Y228" s="22">
        <f>IFERROR(U228*(1-X228),"")</f>
        <v/>
      </c>
      <c r="Z228" s="22">
        <f>IFERROR(U228-Y228,"")</f>
        <v/>
      </c>
      <c r="AA228" s="22">
        <f>IF(AND(P228&gt;0,Q228&gt;=0),P228-Q228,"")</f>
        <v/>
      </c>
      <c r="AB228" s="22">
        <f>IF(P228&gt;0,(P228-Q228)/P228,"")</f>
        <v/>
      </c>
    </row>
    <row r="229" hidden="1" ht="15.75" customHeight="1" s="44">
      <c r="A229" s="18">
        <f>IF('簡易入力モード'!A229&lt;&gt;"",'簡易入力モード'!A229,"")</f>
        <v/>
      </c>
      <c r="B229" s="18" t="n"/>
      <c r="C229" s="19">
        <f>IF('簡易入力モード'!B229&lt;&gt;"",'簡易入力モード'!B229,"")</f>
        <v/>
      </c>
      <c r="D229" s="19">
        <f>IF('簡易入力モード'!C229&lt;&gt;"",'簡易入力モード'!C229,"")</f>
        <v/>
      </c>
      <c r="E229" s="19" t="n"/>
      <c r="F229" s="19" t="n"/>
      <c r="G229" s="19" t="n"/>
      <c r="H229" s="19" t="n"/>
      <c r="I229" s="19" t="n"/>
      <c r="J229" s="19" t="n"/>
      <c r="K229" s="19" t="n"/>
      <c r="L229" s="20" t="n"/>
      <c r="M229" s="20" t="n"/>
      <c r="N229" s="20" t="n"/>
      <c r="O229" s="20" t="n"/>
      <c r="P229" s="20" t="n"/>
      <c r="Q229" s="20" t="n"/>
      <c r="R229" s="18">
        <f>IF('簡易入力モード'!E229&lt;&gt;"",'簡易入力モード'!E229,"")</f>
        <v/>
      </c>
      <c r="S229" s="21" t="n"/>
      <c r="T229" s="19" t="n"/>
      <c r="U229" s="22">
        <f>IFERROR(C229*(D229+E229),"")</f>
        <v/>
      </c>
      <c r="V229" s="22">
        <f>ROUND(100*(0.2*MIN(1,IFERROR(C229/20,0))+0.15*MIN(1,IFERROR(E229/30,0))+0.2*IF(TRIM(G229)="高",1,IF(TRIM(G229)="中",0.5,0))+0.15*IF(TRIM(H229)="高",1,IF(TRIM(H229)="中",0.5,0))+0.1*MIN(1,IFERROR(F229/20,0))+0.15*IF(TRIM(I229)="高",1,IF(TRIM(I229)="中",0.5,0))+0.15*(1-IF(TRIM(J229)="高",1,IF(TRIM(J229)="中",0.5,0)))),0)</f>
        <v/>
      </c>
      <c r="W229" s="22">
        <f>IF(G229="高",IF(H229&lt;&gt;"低","GAS",IF(I229="高","NotebookLM","Gem")),IF(I229="高","NotebookLM","Gem"))</f>
        <v/>
      </c>
      <c r="X229" s="22">
        <f>IF(W229="Gem",0.4,IF(W229="NotebookLM",0.5,IF(W229="GAS",0.7,IF(W229="Microsoft Copilot",0.4,IF(W229="Microsoft 365 AI",0.4,IF(W229="Power Automate",0.7,IF(W229="Power Apps",0.6,IF(W229="ChatGPT",0.5,IF(W229="Claude",0.5,IF(W229="Gemini",0.5,IF(W229="Dify",0.6,IF(W229="n8n",0.7,IF(W229="Make",0.7,IF(W229="Zapier",0.7,IF(W229="その他",0.5,0.5)))))))))))))))</f>
        <v/>
      </c>
      <c r="Y229" s="22">
        <f>IFERROR(U229*(1-X229),"")</f>
        <v/>
      </c>
      <c r="Z229" s="22">
        <f>IFERROR(U229-Y229,"")</f>
        <v/>
      </c>
      <c r="AA229" s="22">
        <f>IF(AND(P229&gt;0,Q229&gt;=0),P229-Q229,"")</f>
        <v/>
      </c>
      <c r="AB229" s="22">
        <f>IF(P229&gt;0,(P229-Q229)/P229,"")</f>
        <v/>
      </c>
    </row>
    <row r="230" hidden="1" ht="15.75" customHeight="1" s="44">
      <c r="A230" s="18">
        <f>IF('簡易入力モード'!A230&lt;&gt;"",'簡易入力モード'!A230,"")</f>
        <v/>
      </c>
      <c r="B230" s="18" t="n"/>
      <c r="C230" s="19">
        <f>IF('簡易入力モード'!B230&lt;&gt;"",'簡易入力モード'!B230,"")</f>
        <v/>
      </c>
      <c r="D230" s="19">
        <f>IF('簡易入力モード'!C230&lt;&gt;"",'簡易入力モード'!C230,"")</f>
        <v/>
      </c>
      <c r="E230" s="19" t="n"/>
      <c r="F230" s="19" t="n"/>
      <c r="G230" s="19" t="n"/>
      <c r="H230" s="19" t="n"/>
      <c r="I230" s="19" t="n"/>
      <c r="J230" s="19" t="n"/>
      <c r="K230" s="19" t="n"/>
      <c r="L230" s="20" t="n"/>
      <c r="M230" s="20" t="n"/>
      <c r="N230" s="20" t="n"/>
      <c r="O230" s="20" t="n"/>
      <c r="P230" s="20" t="n"/>
      <c r="Q230" s="20" t="n"/>
      <c r="R230" s="18">
        <f>IF('簡易入力モード'!E230&lt;&gt;"",'簡易入力モード'!E230,"")</f>
        <v/>
      </c>
      <c r="S230" s="21" t="n"/>
      <c r="T230" s="19" t="n"/>
      <c r="U230" s="22">
        <f>IFERROR(C230*(D230+E230),"")</f>
        <v/>
      </c>
      <c r="V230" s="22">
        <f>ROUND(100*(0.2*MIN(1,IFERROR(C230/20,0))+0.15*MIN(1,IFERROR(E230/30,0))+0.2*IF(TRIM(G230)="高",1,IF(TRIM(G230)="中",0.5,0))+0.15*IF(TRIM(H230)="高",1,IF(TRIM(H230)="中",0.5,0))+0.1*MIN(1,IFERROR(F230/20,0))+0.15*IF(TRIM(I230)="高",1,IF(TRIM(I230)="中",0.5,0))+0.15*(1-IF(TRIM(J230)="高",1,IF(TRIM(J230)="中",0.5,0)))),0)</f>
        <v/>
      </c>
      <c r="W230" s="22">
        <f>IF(G230="高",IF(H230&lt;&gt;"低","GAS",IF(I230="高","NotebookLM","Gem")),IF(I230="高","NotebookLM","Gem"))</f>
        <v/>
      </c>
      <c r="X230" s="22">
        <f>IF(W230="Gem",0.4,IF(W230="NotebookLM",0.5,IF(W230="GAS",0.7,IF(W230="Microsoft Copilot",0.4,IF(W230="Microsoft 365 AI",0.4,IF(W230="Power Automate",0.7,IF(W230="Power Apps",0.6,IF(W230="ChatGPT",0.5,IF(W230="Claude",0.5,IF(W230="Gemini",0.5,IF(W230="Dify",0.6,IF(W230="n8n",0.7,IF(W230="Make",0.7,IF(W230="Zapier",0.7,IF(W230="その他",0.5,0.5)))))))))))))))</f>
        <v/>
      </c>
      <c r="Y230" s="22">
        <f>IFERROR(U230*(1-X230),"")</f>
        <v/>
      </c>
      <c r="Z230" s="22">
        <f>IFERROR(U230-Y230,"")</f>
        <v/>
      </c>
      <c r="AA230" s="22">
        <f>IF(AND(P230&gt;0,Q230&gt;=0),P230-Q230,"")</f>
        <v/>
      </c>
      <c r="AB230" s="22">
        <f>IF(P230&gt;0,(P230-Q230)/P230,"")</f>
        <v/>
      </c>
    </row>
    <row r="231" hidden="1" ht="15.75" customHeight="1" s="44">
      <c r="A231" s="18">
        <f>IF('簡易入力モード'!A231&lt;&gt;"",'簡易入力モード'!A231,"")</f>
        <v/>
      </c>
      <c r="B231" s="18" t="n"/>
      <c r="C231" s="19">
        <f>IF('簡易入力モード'!B231&lt;&gt;"",'簡易入力モード'!B231,"")</f>
        <v/>
      </c>
      <c r="D231" s="19">
        <f>IF('簡易入力モード'!C231&lt;&gt;"",'簡易入力モード'!C231,"")</f>
        <v/>
      </c>
      <c r="E231" s="19" t="n"/>
      <c r="F231" s="19" t="n"/>
      <c r="G231" s="19" t="n"/>
      <c r="H231" s="19" t="n"/>
      <c r="I231" s="19" t="n"/>
      <c r="J231" s="19" t="n"/>
      <c r="K231" s="19" t="n"/>
      <c r="L231" s="20" t="n"/>
      <c r="M231" s="20" t="n"/>
      <c r="N231" s="20" t="n"/>
      <c r="O231" s="20" t="n"/>
      <c r="P231" s="20" t="n"/>
      <c r="Q231" s="20" t="n"/>
      <c r="R231" s="18">
        <f>IF('簡易入力モード'!E231&lt;&gt;"",'簡易入力モード'!E231,"")</f>
        <v/>
      </c>
      <c r="S231" s="21" t="n"/>
      <c r="T231" s="19" t="n"/>
      <c r="U231" s="22">
        <f>IFERROR(C231*(D231+E231),"")</f>
        <v/>
      </c>
      <c r="V231" s="22">
        <f>ROUND(100*(0.2*MIN(1,IFERROR(C231/20,0))+0.15*MIN(1,IFERROR(E231/30,0))+0.2*IF(TRIM(G231)="高",1,IF(TRIM(G231)="中",0.5,0))+0.15*IF(TRIM(H231)="高",1,IF(TRIM(H231)="中",0.5,0))+0.1*MIN(1,IFERROR(F231/20,0))+0.15*IF(TRIM(I231)="高",1,IF(TRIM(I231)="中",0.5,0))+0.15*(1-IF(TRIM(J231)="高",1,IF(TRIM(J231)="中",0.5,0)))),0)</f>
        <v/>
      </c>
      <c r="W231" s="22">
        <f>IF(G231="高",IF(H231&lt;&gt;"低","GAS",IF(I231="高","NotebookLM","Gem")),IF(I231="高","NotebookLM","Gem"))</f>
        <v/>
      </c>
      <c r="X231" s="22">
        <f>IF(W231="Gem",0.4,IF(W231="NotebookLM",0.5,IF(W231="GAS",0.7,IF(W231="Microsoft Copilot",0.4,IF(W231="Microsoft 365 AI",0.4,IF(W231="Power Automate",0.7,IF(W231="Power Apps",0.6,IF(W231="ChatGPT",0.5,IF(W231="Claude",0.5,IF(W231="Gemini",0.5,IF(W231="Dify",0.6,IF(W231="n8n",0.7,IF(W231="Make",0.7,IF(W231="Zapier",0.7,IF(W231="その他",0.5,0.5)))))))))))))))</f>
        <v/>
      </c>
      <c r="Y231" s="22">
        <f>IFERROR(U231*(1-X231),"")</f>
        <v/>
      </c>
      <c r="Z231" s="22">
        <f>IFERROR(U231-Y231,"")</f>
        <v/>
      </c>
      <c r="AA231" s="22">
        <f>IF(AND(P231&gt;0,Q231&gt;=0),P231-Q231,"")</f>
        <v/>
      </c>
      <c r="AB231" s="22">
        <f>IF(P231&gt;0,(P231-Q231)/P231,"")</f>
        <v/>
      </c>
    </row>
    <row r="232" hidden="1" ht="15.75" customHeight="1" s="44">
      <c r="A232" s="18">
        <f>IF('簡易入力モード'!A232&lt;&gt;"",'簡易入力モード'!A232,"")</f>
        <v/>
      </c>
      <c r="B232" s="18" t="n"/>
      <c r="C232" s="19">
        <f>IF('簡易入力モード'!B232&lt;&gt;"",'簡易入力モード'!B232,"")</f>
        <v/>
      </c>
      <c r="D232" s="19">
        <f>IF('簡易入力モード'!C232&lt;&gt;"",'簡易入力モード'!C232,"")</f>
        <v/>
      </c>
      <c r="E232" s="19" t="n"/>
      <c r="F232" s="19" t="n"/>
      <c r="G232" s="19" t="n"/>
      <c r="H232" s="19" t="n"/>
      <c r="I232" s="19" t="n"/>
      <c r="J232" s="19" t="n"/>
      <c r="K232" s="19" t="n"/>
      <c r="L232" s="20" t="n"/>
      <c r="M232" s="20" t="n"/>
      <c r="N232" s="20" t="n"/>
      <c r="O232" s="20" t="n"/>
      <c r="P232" s="20" t="n"/>
      <c r="Q232" s="20" t="n"/>
      <c r="R232" s="18">
        <f>IF('簡易入力モード'!E232&lt;&gt;"",'簡易入力モード'!E232,"")</f>
        <v/>
      </c>
      <c r="S232" s="21" t="n"/>
      <c r="T232" s="19" t="n"/>
      <c r="U232" s="22">
        <f>IFERROR(C232*(D232+E232),"")</f>
        <v/>
      </c>
      <c r="V232" s="22">
        <f>ROUND(100*(0.2*MIN(1,IFERROR(C232/20,0))+0.15*MIN(1,IFERROR(E232/30,0))+0.2*IF(TRIM(G232)="高",1,IF(TRIM(G232)="中",0.5,0))+0.15*IF(TRIM(H232)="高",1,IF(TRIM(H232)="中",0.5,0))+0.1*MIN(1,IFERROR(F232/20,0))+0.15*IF(TRIM(I232)="高",1,IF(TRIM(I232)="中",0.5,0))+0.15*(1-IF(TRIM(J232)="高",1,IF(TRIM(J232)="中",0.5,0)))),0)</f>
        <v/>
      </c>
      <c r="W232" s="22">
        <f>IF(G232="高",IF(H232&lt;&gt;"低","GAS",IF(I232="高","NotebookLM","Gem")),IF(I232="高","NotebookLM","Gem"))</f>
        <v/>
      </c>
      <c r="X232" s="22">
        <f>IF(W232="Gem",0.4,IF(W232="NotebookLM",0.5,IF(W232="GAS",0.7,IF(W232="Microsoft Copilot",0.4,IF(W232="Microsoft 365 AI",0.4,IF(W232="Power Automate",0.7,IF(W232="Power Apps",0.6,IF(W232="ChatGPT",0.5,IF(W232="Claude",0.5,IF(W232="Gemini",0.5,IF(W232="Dify",0.6,IF(W232="n8n",0.7,IF(W232="Make",0.7,IF(W232="Zapier",0.7,IF(W232="その他",0.5,0.5)))))))))))))))</f>
        <v/>
      </c>
      <c r="Y232" s="22">
        <f>IFERROR(U232*(1-X232),"")</f>
        <v/>
      </c>
      <c r="Z232" s="22">
        <f>IFERROR(U232-Y232,"")</f>
        <v/>
      </c>
      <c r="AA232" s="22">
        <f>IF(AND(P232&gt;0,Q232&gt;=0),P232-Q232,"")</f>
        <v/>
      </c>
      <c r="AB232" s="22">
        <f>IF(P232&gt;0,(P232-Q232)/P232,"")</f>
        <v/>
      </c>
    </row>
    <row r="233" hidden="1" ht="15.75" customHeight="1" s="44">
      <c r="A233" s="18">
        <f>IF('簡易入力モード'!A233&lt;&gt;"",'簡易入力モード'!A233,"")</f>
        <v/>
      </c>
      <c r="B233" s="18" t="n"/>
      <c r="C233" s="19">
        <f>IF('簡易入力モード'!B233&lt;&gt;"",'簡易入力モード'!B233,"")</f>
        <v/>
      </c>
      <c r="D233" s="19">
        <f>IF('簡易入力モード'!C233&lt;&gt;"",'簡易入力モード'!C233,"")</f>
        <v/>
      </c>
      <c r="E233" s="19" t="n"/>
      <c r="F233" s="19" t="n"/>
      <c r="G233" s="19" t="n"/>
      <c r="H233" s="19" t="n"/>
      <c r="I233" s="19" t="n"/>
      <c r="J233" s="19" t="n"/>
      <c r="K233" s="19" t="n"/>
      <c r="L233" s="20" t="n"/>
      <c r="M233" s="20" t="n"/>
      <c r="N233" s="20" t="n"/>
      <c r="O233" s="20" t="n"/>
      <c r="P233" s="20" t="n"/>
      <c r="Q233" s="20" t="n"/>
      <c r="R233" s="18">
        <f>IF('簡易入力モード'!E233&lt;&gt;"",'簡易入力モード'!E233,"")</f>
        <v/>
      </c>
      <c r="S233" s="21" t="n"/>
      <c r="T233" s="19" t="n"/>
      <c r="U233" s="22">
        <f>IFERROR(C233*(D233+E233),"")</f>
        <v/>
      </c>
      <c r="V233" s="22">
        <f>ROUND(100*(0.2*MIN(1,IFERROR(C233/20,0))+0.15*MIN(1,IFERROR(E233/30,0))+0.2*IF(TRIM(G233)="高",1,IF(TRIM(G233)="中",0.5,0))+0.15*IF(TRIM(H233)="高",1,IF(TRIM(H233)="中",0.5,0))+0.1*MIN(1,IFERROR(F233/20,0))+0.15*IF(TRIM(I233)="高",1,IF(TRIM(I233)="中",0.5,0))+0.15*(1-IF(TRIM(J233)="高",1,IF(TRIM(J233)="中",0.5,0)))),0)</f>
        <v/>
      </c>
      <c r="W233" s="22">
        <f>IF(G233="高",IF(H233&lt;&gt;"低","GAS",IF(I233="高","NotebookLM","Gem")),IF(I233="高","NotebookLM","Gem"))</f>
        <v/>
      </c>
      <c r="X233" s="22">
        <f>IF(W233="Gem",0.4,IF(W233="NotebookLM",0.5,IF(W233="GAS",0.7,IF(W233="Microsoft Copilot",0.4,IF(W233="Microsoft 365 AI",0.4,IF(W233="Power Automate",0.7,IF(W233="Power Apps",0.6,IF(W233="ChatGPT",0.5,IF(W233="Claude",0.5,IF(W233="Gemini",0.5,IF(W233="Dify",0.6,IF(W233="n8n",0.7,IF(W233="Make",0.7,IF(W233="Zapier",0.7,IF(W233="その他",0.5,0.5)))))))))))))))</f>
        <v/>
      </c>
      <c r="Y233" s="22">
        <f>IFERROR(U233*(1-X233),"")</f>
        <v/>
      </c>
      <c r="Z233" s="22">
        <f>IFERROR(U233-Y233,"")</f>
        <v/>
      </c>
      <c r="AA233" s="22">
        <f>IF(AND(P233&gt;0,Q233&gt;=0),P233-Q233,"")</f>
        <v/>
      </c>
      <c r="AB233" s="22">
        <f>IF(P233&gt;0,(P233-Q233)/P233,"")</f>
        <v/>
      </c>
    </row>
    <row r="234" hidden="1" ht="15.75" customHeight="1" s="44">
      <c r="A234" s="18">
        <f>IF('簡易入力モード'!A234&lt;&gt;"",'簡易入力モード'!A234,"")</f>
        <v/>
      </c>
      <c r="B234" s="18" t="n"/>
      <c r="C234" s="19">
        <f>IF('簡易入力モード'!B234&lt;&gt;"",'簡易入力モード'!B234,"")</f>
        <v/>
      </c>
      <c r="D234" s="19">
        <f>IF('簡易入力モード'!C234&lt;&gt;"",'簡易入力モード'!C234,"")</f>
        <v/>
      </c>
      <c r="E234" s="19" t="n"/>
      <c r="F234" s="19" t="n"/>
      <c r="G234" s="19" t="n"/>
      <c r="H234" s="19" t="n"/>
      <c r="I234" s="19" t="n"/>
      <c r="J234" s="19" t="n"/>
      <c r="K234" s="19" t="n"/>
      <c r="L234" s="20" t="n"/>
      <c r="M234" s="20" t="n"/>
      <c r="N234" s="20" t="n"/>
      <c r="O234" s="20" t="n"/>
      <c r="P234" s="20" t="n"/>
      <c r="Q234" s="20" t="n"/>
      <c r="R234" s="18">
        <f>IF('簡易入力モード'!E234&lt;&gt;"",'簡易入力モード'!E234,"")</f>
        <v/>
      </c>
      <c r="S234" s="21" t="n"/>
      <c r="T234" s="19" t="n"/>
      <c r="U234" s="22">
        <f>IFERROR(C234*(D234+E234),"")</f>
        <v/>
      </c>
      <c r="V234" s="22">
        <f>ROUND(100*(0.2*MIN(1,IFERROR(C234/20,0))+0.15*MIN(1,IFERROR(E234/30,0))+0.2*IF(TRIM(G234)="高",1,IF(TRIM(G234)="中",0.5,0))+0.15*IF(TRIM(H234)="高",1,IF(TRIM(H234)="中",0.5,0))+0.1*MIN(1,IFERROR(F234/20,0))+0.15*IF(TRIM(I234)="高",1,IF(TRIM(I234)="中",0.5,0))+0.15*(1-IF(TRIM(J234)="高",1,IF(TRIM(J234)="中",0.5,0)))),0)</f>
        <v/>
      </c>
      <c r="W234" s="22">
        <f>IF(G234="高",IF(H234&lt;&gt;"低","GAS",IF(I234="高","NotebookLM","Gem")),IF(I234="高","NotebookLM","Gem"))</f>
        <v/>
      </c>
      <c r="X234" s="22">
        <f>IF(W234="Gem",0.4,IF(W234="NotebookLM",0.5,IF(W234="GAS",0.7,IF(W234="Microsoft Copilot",0.4,IF(W234="Microsoft 365 AI",0.4,IF(W234="Power Automate",0.7,IF(W234="Power Apps",0.6,IF(W234="ChatGPT",0.5,IF(W234="Claude",0.5,IF(W234="Gemini",0.5,IF(W234="Dify",0.6,IF(W234="n8n",0.7,IF(W234="Make",0.7,IF(W234="Zapier",0.7,IF(W234="その他",0.5,0.5)))))))))))))))</f>
        <v/>
      </c>
      <c r="Y234" s="22">
        <f>IFERROR(U234*(1-X234),"")</f>
        <v/>
      </c>
      <c r="Z234" s="22">
        <f>IFERROR(U234-Y234,"")</f>
        <v/>
      </c>
      <c r="AA234" s="22">
        <f>IF(AND(P234&gt;0,Q234&gt;=0),P234-Q234,"")</f>
        <v/>
      </c>
      <c r="AB234" s="22">
        <f>IF(P234&gt;0,(P234-Q234)/P234,"")</f>
        <v/>
      </c>
    </row>
    <row r="235" hidden="1" ht="15.75" customHeight="1" s="44">
      <c r="A235" s="18">
        <f>IF('簡易入力モード'!A235&lt;&gt;"",'簡易入力モード'!A235,"")</f>
        <v/>
      </c>
      <c r="B235" s="18" t="n"/>
      <c r="C235" s="19">
        <f>IF('簡易入力モード'!B235&lt;&gt;"",'簡易入力モード'!B235,"")</f>
        <v/>
      </c>
      <c r="D235" s="19">
        <f>IF('簡易入力モード'!C235&lt;&gt;"",'簡易入力モード'!C235,"")</f>
        <v/>
      </c>
      <c r="E235" s="19" t="n"/>
      <c r="F235" s="19" t="n"/>
      <c r="G235" s="19" t="n"/>
      <c r="H235" s="19" t="n"/>
      <c r="I235" s="19" t="n"/>
      <c r="J235" s="19" t="n"/>
      <c r="K235" s="19" t="n"/>
      <c r="L235" s="20" t="n"/>
      <c r="M235" s="20" t="n"/>
      <c r="N235" s="20" t="n"/>
      <c r="O235" s="20" t="n"/>
      <c r="P235" s="20" t="n"/>
      <c r="Q235" s="20" t="n"/>
      <c r="R235" s="18">
        <f>IF('簡易入力モード'!E235&lt;&gt;"",'簡易入力モード'!E235,"")</f>
        <v/>
      </c>
      <c r="S235" s="21" t="n"/>
      <c r="T235" s="19" t="n"/>
      <c r="U235" s="22">
        <f>IFERROR(C235*(D235+E235),"")</f>
        <v/>
      </c>
      <c r="V235" s="22">
        <f>ROUND(100*(0.2*MIN(1,IFERROR(C235/20,0))+0.15*MIN(1,IFERROR(E235/30,0))+0.2*IF(TRIM(G235)="高",1,IF(TRIM(G235)="中",0.5,0))+0.15*IF(TRIM(H235)="高",1,IF(TRIM(H235)="中",0.5,0))+0.1*MIN(1,IFERROR(F235/20,0))+0.15*IF(TRIM(I235)="高",1,IF(TRIM(I235)="中",0.5,0))+0.15*(1-IF(TRIM(J235)="高",1,IF(TRIM(J235)="中",0.5,0)))),0)</f>
        <v/>
      </c>
      <c r="W235" s="22">
        <f>IF(G235="高",IF(H235&lt;&gt;"低","GAS",IF(I235="高","NotebookLM","Gem")),IF(I235="高","NotebookLM","Gem"))</f>
        <v/>
      </c>
      <c r="X235" s="22">
        <f>IF(W235="Gem",0.4,IF(W235="NotebookLM",0.5,IF(W235="GAS",0.7,IF(W235="Microsoft Copilot",0.4,IF(W235="Microsoft 365 AI",0.4,IF(W235="Power Automate",0.7,IF(W235="Power Apps",0.6,IF(W235="ChatGPT",0.5,IF(W235="Claude",0.5,IF(W235="Gemini",0.5,IF(W235="Dify",0.6,IF(W235="n8n",0.7,IF(W235="Make",0.7,IF(W235="Zapier",0.7,IF(W235="その他",0.5,0.5)))))))))))))))</f>
        <v/>
      </c>
      <c r="Y235" s="22">
        <f>IFERROR(U235*(1-X235),"")</f>
        <v/>
      </c>
      <c r="Z235" s="22">
        <f>IFERROR(U235-Y235,"")</f>
        <v/>
      </c>
      <c r="AA235" s="22">
        <f>IF(AND(P235&gt;0,Q235&gt;=0),P235-Q235,"")</f>
        <v/>
      </c>
      <c r="AB235" s="22">
        <f>IF(P235&gt;0,(P235-Q235)/P235,"")</f>
        <v/>
      </c>
    </row>
    <row r="236" hidden="1" ht="15.75" customHeight="1" s="44">
      <c r="A236" s="18">
        <f>IF('簡易入力モード'!A236&lt;&gt;"",'簡易入力モード'!A236,"")</f>
        <v/>
      </c>
      <c r="B236" s="18" t="n"/>
      <c r="C236" s="19">
        <f>IF('簡易入力モード'!B236&lt;&gt;"",'簡易入力モード'!B236,"")</f>
        <v/>
      </c>
      <c r="D236" s="19">
        <f>IF('簡易入力モード'!C236&lt;&gt;"",'簡易入力モード'!C236,"")</f>
        <v/>
      </c>
      <c r="E236" s="19" t="n"/>
      <c r="F236" s="19" t="n"/>
      <c r="G236" s="19" t="n"/>
      <c r="H236" s="19" t="n"/>
      <c r="I236" s="19" t="n"/>
      <c r="J236" s="19" t="n"/>
      <c r="K236" s="19" t="n"/>
      <c r="L236" s="20" t="n"/>
      <c r="M236" s="20" t="n"/>
      <c r="N236" s="20" t="n"/>
      <c r="O236" s="20" t="n"/>
      <c r="P236" s="20" t="n"/>
      <c r="Q236" s="20" t="n"/>
      <c r="R236" s="18">
        <f>IF('簡易入力モード'!E236&lt;&gt;"",'簡易入力モード'!E236,"")</f>
        <v/>
      </c>
      <c r="S236" s="21" t="n"/>
      <c r="T236" s="19" t="n"/>
      <c r="U236" s="22">
        <f>IFERROR(C236*(D236+E236),"")</f>
        <v/>
      </c>
      <c r="V236" s="22">
        <f>ROUND(100*(0.2*MIN(1,IFERROR(C236/20,0))+0.15*MIN(1,IFERROR(E236/30,0))+0.2*IF(TRIM(G236)="高",1,IF(TRIM(G236)="中",0.5,0))+0.15*IF(TRIM(H236)="高",1,IF(TRIM(H236)="中",0.5,0))+0.1*MIN(1,IFERROR(F236/20,0))+0.15*IF(TRIM(I236)="高",1,IF(TRIM(I236)="中",0.5,0))+0.15*(1-IF(TRIM(J236)="高",1,IF(TRIM(J236)="中",0.5,0)))),0)</f>
        <v/>
      </c>
      <c r="W236" s="22">
        <f>IF(G236="高",IF(H236&lt;&gt;"低","GAS",IF(I236="高","NotebookLM","Gem")),IF(I236="高","NotebookLM","Gem"))</f>
        <v/>
      </c>
      <c r="X236" s="22">
        <f>IF(W236="Gem",0.4,IF(W236="NotebookLM",0.5,IF(W236="GAS",0.7,IF(W236="Microsoft Copilot",0.4,IF(W236="Microsoft 365 AI",0.4,IF(W236="Power Automate",0.7,IF(W236="Power Apps",0.6,IF(W236="ChatGPT",0.5,IF(W236="Claude",0.5,IF(W236="Gemini",0.5,IF(W236="Dify",0.6,IF(W236="n8n",0.7,IF(W236="Make",0.7,IF(W236="Zapier",0.7,IF(W236="その他",0.5,0.5)))))))))))))))</f>
        <v/>
      </c>
      <c r="Y236" s="22">
        <f>IFERROR(U236*(1-X236),"")</f>
        <v/>
      </c>
      <c r="Z236" s="22">
        <f>IFERROR(U236-Y236,"")</f>
        <v/>
      </c>
      <c r="AA236" s="22">
        <f>IF(AND(P236&gt;0,Q236&gt;=0),P236-Q236,"")</f>
        <v/>
      </c>
      <c r="AB236" s="22">
        <f>IF(P236&gt;0,(P236-Q236)/P236,"")</f>
        <v/>
      </c>
    </row>
    <row r="237" hidden="1" ht="15.75" customHeight="1" s="44">
      <c r="A237" s="18">
        <f>IF('簡易入力モード'!A237&lt;&gt;"",'簡易入力モード'!A237,"")</f>
        <v/>
      </c>
      <c r="B237" s="18" t="n"/>
      <c r="C237" s="19">
        <f>IF('簡易入力モード'!B237&lt;&gt;"",'簡易入力モード'!B237,"")</f>
        <v/>
      </c>
      <c r="D237" s="19">
        <f>IF('簡易入力モード'!C237&lt;&gt;"",'簡易入力モード'!C237,"")</f>
        <v/>
      </c>
      <c r="E237" s="19" t="n"/>
      <c r="F237" s="19" t="n"/>
      <c r="G237" s="19" t="n"/>
      <c r="H237" s="19" t="n"/>
      <c r="I237" s="19" t="n"/>
      <c r="J237" s="19" t="n"/>
      <c r="K237" s="19" t="n"/>
      <c r="L237" s="20" t="n"/>
      <c r="M237" s="20" t="n"/>
      <c r="N237" s="20" t="n"/>
      <c r="O237" s="20" t="n"/>
      <c r="P237" s="20" t="n"/>
      <c r="Q237" s="20" t="n"/>
      <c r="R237" s="18">
        <f>IF('簡易入力モード'!E237&lt;&gt;"",'簡易入力モード'!E237,"")</f>
        <v/>
      </c>
      <c r="S237" s="21" t="n"/>
      <c r="T237" s="19" t="n"/>
      <c r="U237" s="22">
        <f>IFERROR(C237*(D237+E237),"")</f>
        <v/>
      </c>
      <c r="V237" s="22">
        <f>ROUND(100*(0.2*MIN(1,IFERROR(C237/20,0))+0.15*MIN(1,IFERROR(E237/30,0))+0.2*IF(TRIM(G237)="高",1,IF(TRIM(G237)="中",0.5,0))+0.15*IF(TRIM(H237)="高",1,IF(TRIM(H237)="中",0.5,0))+0.1*MIN(1,IFERROR(F237/20,0))+0.15*IF(TRIM(I237)="高",1,IF(TRIM(I237)="中",0.5,0))+0.15*(1-IF(TRIM(J237)="高",1,IF(TRIM(J237)="中",0.5,0)))),0)</f>
        <v/>
      </c>
      <c r="W237" s="22">
        <f>IF(G237="高",IF(H237&lt;&gt;"低","GAS",IF(I237="高","NotebookLM","Gem")),IF(I237="高","NotebookLM","Gem"))</f>
        <v/>
      </c>
      <c r="X237" s="22">
        <f>IF(W237="Gem",0.4,IF(W237="NotebookLM",0.5,IF(W237="GAS",0.7,IF(W237="Microsoft Copilot",0.4,IF(W237="Microsoft 365 AI",0.4,IF(W237="Power Automate",0.7,IF(W237="Power Apps",0.6,IF(W237="ChatGPT",0.5,IF(W237="Claude",0.5,IF(W237="Gemini",0.5,IF(W237="Dify",0.6,IF(W237="n8n",0.7,IF(W237="Make",0.7,IF(W237="Zapier",0.7,IF(W237="その他",0.5,0.5)))))))))))))))</f>
        <v/>
      </c>
      <c r="Y237" s="22">
        <f>IFERROR(U237*(1-X237),"")</f>
        <v/>
      </c>
      <c r="Z237" s="22">
        <f>IFERROR(U237-Y237,"")</f>
        <v/>
      </c>
      <c r="AA237" s="22">
        <f>IF(AND(P237&gt;0,Q237&gt;=0),P237-Q237,"")</f>
        <v/>
      </c>
      <c r="AB237" s="22">
        <f>IF(P237&gt;0,(P237-Q237)/P237,"")</f>
        <v/>
      </c>
    </row>
    <row r="238" hidden="1" ht="15.75" customHeight="1" s="44">
      <c r="A238" s="18">
        <f>IF('簡易入力モード'!A238&lt;&gt;"",'簡易入力モード'!A238,"")</f>
        <v/>
      </c>
      <c r="B238" s="18" t="n"/>
      <c r="C238" s="19">
        <f>IF('簡易入力モード'!B238&lt;&gt;"",'簡易入力モード'!B238,"")</f>
        <v/>
      </c>
      <c r="D238" s="19">
        <f>IF('簡易入力モード'!C238&lt;&gt;"",'簡易入力モード'!C238,"")</f>
        <v/>
      </c>
      <c r="E238" s="19" t="n"/>
      <c r="F238" s="19" t="n"/>
      <c r="G238" s="19" t="n"/>
      <c r="H238" s="19" t="n"/>
      <c r="I238" s="19" t="n"/>
      <c r="J238" s="19" t="n"/>
      <c r="K238" s="19" t="n"/>
      <c r="L238" s="20" t="n"/>
      <c r="M238" s="20" t="n"/>
      <c r="N238" s="20" t="n"/>
      <c r="O238" s="20" t="n"/>
      <c r="P238" s="20" t="n"/>
      <c r="Q238" s="20" t="n"/>
      <c r="R238" s="18">
        <f>IF('簡易入力モード'!E238&lt;&gt;"",'簡易入力モード'!E238,"")</f>
        <v/>
      </c>
      <c r="S238" s="21" t="n"/>
      <c r="T238" s="19" t="n"/>
      <c r="U238" s="22">
        <f>IFERROR(C238*(D238+E238),"")</f>
        <v/>
      </c>
      <c r="V238" s="22">
        <f>ROUND(100*(0.2*MIN(1,IFERROR(C238/20,0))+0.15*MIN(1,IFERROR(E238/30,0))+0.2*IF(TRIM(G238)="高",1,IF(TRIM(G238)="中",0.5,0))+0.15*IF(TRIM(H238)="高",1,IF(TRIM(H238)="中",0.5,0))+0.1*MIN(1,IFERROR(F238/20,0))+0.15*IF(TRIM(I238)="高",1,IF(TRIM(I238)="中",0.5,0))+0.15*(1-IF(TRIM(J238)="高",1,IF(TRIM(J238)="中",0.5,0)))),0)</f>
        <v/>
      </c>
      <c r="W238" s="22">
        <f>IF(G238="高",IF(H238&lt;&gt;"低","GAS",IF(I238="高","NotebookLM","Gem")),IF(I238="高","NotebookLM","Gem"))</f>
        <v/>
      </c>
      <c r="X238" s="22">
        <f>IF(W238="Gem",0.4,IF(W238="NotebookLM",0.5,IF(W238="GAS",0.7,IF(W238="Microsoft Copilot",0.4,IF(W238="Microsoft 365 AI",0.4,IF(W238="Power Automate",0.7,IF(W238="Power Apps",0.6,IF(W238="ChatGPT",0.5,IF(W238="Claude",0.5,IF(W238="Gemini",0.5,IF(W238="Dify",0.6,IF(W238="n8n",0.7,IF(W238="Make",0.7,IF(W238="Zapier",0.7,IF(W238="その他",0.5,0.5)))))))))))))))</f>
        <v/>
      </c>
      <c r="Y238" s="22">
        <f>IFERROR(U238*(1-X238),"")</f>
        <v/>
      </c>
      <c r="Z238" s="22">
        <f>IFERROR(U238-Y238,"")</f>
        <v/>
      </c>
      <c r="AA238" s="22">
        <f>IF(AND(P238&gt;0,Q238&gt;=0),P238-Q238,"")</f>
        <v/>
      </c>
      <c r="AB238" s="22">
        <f>IF(P238&gt;0,(P238-Q238)/P238,"")</f>
        <v/>
      </c>
    </row>
    <row r="239" hidden="1" ht="15.75" customHeight="1" s="44">
      <c r="A239" s="18">
        <f>IF('簡易入力モード'!A239&lt;&gt;"",'簡易入力モード'!A239,"")</f>
        <v/>
      </c>
      <c r="B239" s="18" t="n"/>
      <c r="C239" s="19">
        <f>IF('簡易入力モード'!B239&lt;&gt;"",'簡易入力モード'!B239,"")</f>
        <v/>
      </c>
      <c r="D239" s="19">
        <f>IF('簡易入力モード'!C239&lt;&gt;"",'簡易入力モード'!C239,"")</f>
        <v/>
      </c>
      <c r="E239" s="19" t="n"/>
      <c r="F239" s="19" t="n"/>
      <c r="G239" s="19" t="n"/>
      <c r="H239" s="19" t="n"/>
      <c r="I239" s="19" t="n"/>
      <c r="J239" s="19" t="n"/>
      <c r="K239" s="19" t="n"/>
      <c r="L239" s="20" t="n"/>
      <c r="M239" s="20" t="n"/>
      <c r="N239" s="20" t="n"/>
      <c r="O239" s="20" t="n"/>
      <c r="P239" s="20" t="n"/>
      <c r="Q239" s="20" t="n"/>
      <c r="R239" s="18">
        <f>IF('簡易入力モード'!E239&lt;&gt;"",'簡易入力モード'!E239,"")</f>
        <v/>
      </c>
      <c r="S239" s="21" t="n"/>
      <c r="T239" s="19" t="n"/>
      <c r="U239" s="22">
        <f>IFERROR(C239*(D239+E239),"")</f>
        <v/>
      </c>
      <c r="V239" s="22">
        <f>ROUND(100*(0.2*MIN(1,IFERROR(C239/20,0))+0.15*MIN(1,IFERROR(E239/30,0))+0.2*IF(TRIM(G239)="高",1,IF(TRIM(G239)="中",0.5,0))+0.15*IF(TRIM(H239)="高",1,IF(TRIM(H239)="中",0.5,0))+0.1*MIN(1,IFERROR(F239/20,0))+0.15*IF(TRIM(I239)="高",1,IF(TRIM(I239)="中",0.5,0))+0.15*(1-IF(TRIM(J239)="高",1,IF(TRIM(J239)="中",0.5,0)))),0)</f>
        <v/>
      </c>
      <c r="W239" s="22">
        <f>IF(G239="高",IF(H239&lt;&gt;"低","GAS",IF(I239="高","NotebookLM","Gem")),IF(I239="高","NotebookLM","Gem"))</f>
        <v/>
      </c>
      <c r="X239" s="22">
        <f>IF(W239="Gem",0.4,IF(W239="NotebookLM",0.5,IF(W239="GAS",0.7,IF(W239="Microsoft Copilot",0.4,IF(W239="Microsoft 365 AI",0.4,IF(W239="Power Automate",0.7,IF(W239="Power Apps",0.6,IF(W239="ChatGPT",0.5,IF(W239="Claude",0.5,IF(W239="Gemini",0.5,IF(W239="Dify",0.6,IF(W239="n8n",0.7,IF(W239="Make",0.7,IF(W239="Zapier",0.7,IF(W239="その他",0.5,0.5)))))))))))))))</f>
        <v/>
      </c>
      <c r="Y239" s="22">
        <f>IFERROR(U239*(1-X239),"")</f>
        <v/>
      </c>
      <c r="Z239" s="22">
        <f>IFERROR(U239-Y239,"")</f>
        <v/>
      </c>
      <c r="AA239" s="22">
        <f>IF(AND(P239&gt;0,Q239&gt;=0),P239-Q239,"")</f>
        <v/>
      </c>
      <c r="AB239" s="22">
        <f>IF(P239&gt;0,(P239-Q239)/P239,"")</f>
        <v/>
      </c>
    </row>
    <row r="240" hidden="1" ht="15.75" customHeight="1" s="44">
      <c r="A240" s="18">
        <f>IF('簡易入力モード'!A240&lt;&gt;"",'簡易入力モード'!A240,"")</f>
        <v/>
      </c>
      <c r="B240" s="18" t="n"/>
      <c r="C240" s="19">
        <f>IF('簡易入力モード'!B240&lt;&gt;"",'簡易入力モード'!B240,"")</f>
        <v/>
      </c>
      <c r="D240" s="19">
        <f>IF('簡易入力モード'!C240&lt;&gt;"",'簡易入力モード'!C240,"")</f>
        <v/>
      </c>
      <c r="E240" s="19" t="n"/>
      <c r="F240" s="19" t="n"/>
      <c r="G240" s="19" t="n"/>
      <c r="H240" s="19" t="n"/>
      <c r="I240" s="19" t="n"/>
      <c r="J240" s="19" t="n"/>
      <c r="K240" s="19" t="n"/>
      <c r="L240" s="20" t="n"/>
      <c r="M240" s="20" t="n"/>
      <c r="N240" s="20" t="n"/>
      <c r="O240" s="20" t="n"/>
      <c r="P240" s="20" t="n"/>
      <c r="Q240" s="20" t="n"/>
      <c r="R240" s="18">
        <f>IF('簡易入力モード'!E240&lt;&gt;"",'簡易入力モード'!E240,"")</f>
        <v/>
      </c>
      <c r="S240" s="21" t="n"/>
      <c r="T240" s="19" t="n"/>
      <c r="U240" s="22">
        <f>IFERROR(C240*(D240+E240),"")</f>
        <v/>
      </c>
      <c r="V240" s="22">
        <f>ROUND(100*(0.2*MIN(1,IFERROR(C240/20,0))+0.15*MIN(1,IFERROR(E240/30,0))+0.2*IF(TRIM(G240)="高",1,IF(TRIM(G240)="中",0.5,0))+0.15*IF(TRIM(H240)="高",1,IF(TRIM(H240)="中",0.5,0))+0.1*MIN(1,IFERROR(F240/20,0))+0.15*IF(TRIM(I240)="高",1,IF(TRIM(I240)="中",0.5,0))+0.15*(1-IF(TRIM(J240)="高",1,IF(TRIM(J240)="中",0.5,0)))),0)</f>
        <v/>
      </c>
      <c r="W240" s="22">
        <f>IF(G240="高",IF(H240&lt;&gt;"低","GAS",IF(I240="高","NotebookLM","Gem")),IF(I240="高","NotebookLM","Gem"))</f>
        <v/>
      </c>
      <c r="X240" s="22">
        <f>IF(W240="Gem",0.4,IF(W240="NotebookLM",0.5,IF(W240="GAS",0.7,IF(W240="Microsoft Copilot",0.4,IF(W240="Microsoft 365 AI",0.4,IF(W240="Power Automate",0.7,IF(W240="Power Apps",0.6,IF(W240="ChatGPT",0.5,IF(W240="Claude",0.5,IF(W240="Gemini",0.5,IF(W240="Dify",0.6,IF(W240="n8n",0.7,IF(W240="Make",0.7,IF(W240="Zapier",0.7,IF(W240="その他",0.5,0.5)))))))))))))))</f>
        <v/>
      </c>
      <c r="Y240" s="22">
        <f>IFERROR(U240*(1-X240),"")</f>
        <v/>
      </c>
      <c r="Z240" s="22">
        <f>IFERROR(U240-Y240,"")</f>
        <v/>
      </c>
      <c r="AA240" s="22">
        <f>IF(AND(P240&gt;0,Q240&gt;=0),P240-Q240,"")</f>
        <v/>
      </c>
      <c r="AB240" s="22">
        <f>IF(P240&gt;0,(P240-Q240)/P240,"")</f>
        <v/>
      </c>
    </row>
    <row r="241" hidden="1" ht="15.75" customHeight="1" s="44">
      <c r="A241" s="18">
        <f>IF('簡易入力モード'!A241&lt;&gt;"",'簡易入力モード'!A241,"")</f>
        <v/>
      </c>
      <c r="B241" s="18" t="n"/>
      <c r="C241" s="19">
        <f>IF('簡易入力モード'!B241&lt;&gt;"",'簡易入力モード'!B241,"")</f>
        <v/>
      </c>
      <c r="D241" s="19">
        <f>IF('簡易入力モード'!C241&lt;&gt;"",'簡易入力モード'!C241,"")</f>
        <v/>
      </c>
      <c r="E241" s="19" t="n"/>
      <c r="F241" s="19" t="n"/>
      <c r="G241" s="19" t="n"/>
      <c r="H241" s="19" t="n"/>
      <c r="I241" s="19" t="n"/>
      <c r="J241" s="19" t="n"/>
      <c r="K241" s="19" t="n"/>
      <c r="L241" s="20" t="n"/>
      <c r="M241" s="20" t="n"/>
      <c r="N241" s="20" t="n"/>
      <c r="O241" s="20" t="n"/>
      <c r="P241" s="20" t="n"/>
      <c r="Q241" s="20" t="n"/>
      <c r="R241" s="18">
        <f>IF('簡易入力モード'!E241&lt;&gt;"",'簡易入力モード'!E241,"")</f>
        <v/>
      </c>
      <c r="S241" s="21" t="n"/>
      <c r="T241" s="19" t="n"/>
      <c r="U241" s="22">
        <f>IFERROR(C241*(D241+E241),"")</f>
        <v/>
      </c>
      <c r="V241" s="22">
        <f>ROUND(100*(0.2*MIN(1,IFERROR(C241/20,0))+0.15*MIN(1,IFERROR(E241/30,0))+0.2*IF(TRIM(G241)="高",1,IF(TRIM(G241)="中",0.5,0))+0.15*IF(TRIM(H241)="高",1,IF(TRIM(H241)="中",0.5,0))+0.1*MIN(1,IFERROR(F241/20,0))+0.15*IF(TRIM(I241)="高",1,IF(TRIM(I241)="中",0.5,0))+0.15*(1-IF(TRIM(J241)="高",1,IF(TRIM(J241)="中",0.5,0)))),0)</f>
        <v/>
      </c>
      <c r="W241" s="22">
        <f>IF(G241="高",IF(H241&lt;&gt;"低","GAS",IF(I241="高","NotebookLM","Gem")),IF(I241="高","NotebookLM","Gem"))</f>
        <v/>
      </c>
      <c r="X241" s="22">
        <f>IF(W241="Gem",0.4,IF(W241="NotebookLM",0.5,IF(W241="GAS",0.7,IF(W241="Microsoft Copilot",0.4,IF(W241="Microsoft 365 AI",0.4,IF(W241="Power Automate",0.7,IF(W241="Power Apps",0.6,IF(W241="ChatGPT",0.5,IF(W241="Claude",0.5,IF(W241="Gemini",0.5,IF(W241="Dify",0.6,IF(W241="n8n",0.7,IF(W241="Make",0.7,IF(W241="Zapier",0.7,IF(W241="その他",0.5,0.5)))))))))))))))</f>
        <v/>
      </c>
      <c r="Y241" s="22">
        <f>IFERROR(U241*(1-X241),"")</f>
        <v/>
      </c>
      <c r="Z241" s="22">
        <f>IFERROR(U241-Y241,"")</f>
        <v/>
      </c>
      <c r="AA241" s="22">
        <f>IF(AND(P241&gt;0,Q241&gt;=0),P241-Q241,"")</f>
        <v/>
      </c>
      <c r="AB241" s="22">
        <f>IF(P241&gt;0,(P241-Q241)/P241,"")</f>
        <v/>
      </c>
    </row>
    <row r="242" hidden="1" ht="15.75" customHeight="1" s="44">
      <c r="A242" s="18">
        <f>IF('簡易入力モード'!A242&lt;&gt;"",'簡易入力モード'!A242,"")</f>
        <v/>
      </c>
      <c r="B242" s="18" t="n"/>
      <c r="C242" s="19">
        <f>IF('簡易入力モード'!B242&lt;&gt;"",'簡易入力モード'!B242,"")</f>
        <v/>
      </c>
      <c r="D242" s="19">
        <f>IF('簡易入力モード'!C242&lt;&gt;"",'簡易入力モード'!C242,"")</f>
        <v/>
      </c>
      <c r="E242" s="19" t="n"/>
      <c r="F242" s="19" t="n"/>
      <c r="G242" s="19" t="n"/>
      <c r="H242" s="19" t="n"/>
      <c r="I242" s="19" t="n"/>
      <c r="J242" s="19" t="n"/>
      <c r="K242" s="19" t="n"/>
      <c r="L242" s="20" t="n"/>
      <c r="M242" s="20" t="n"/>
      <c r="N242" s="20" t="n"/>
      <c r="O242" s="20" t="n"/>
      <c r="P242" s="20" t="n"/>
      <c r="Q242" s="20" t="n"/>
      <c r="R242" s="18">
        <f>IF('簡易入力モード'!E242&lt;&gt;"",'簡易入力モード'!E242,"")</f>
        <v/>
      </c>
      <c r="S242" s="21" t="n"/>
      <c r="T242" s="19" t="n"/>
      <c r="U242" s="22">
        <f>IFERROR(C242*(D242+E242),"")</f>
        <v/>
      </c>
      <c r="V242" s="22">
        <f>ROUND(100*(0.2*MIN(1,IFERROR(C242/20,0))+0.15*MIN(1,IFERROR(E242/30,0))+0.2*IF(TRIM(G242)="高",1,IF(TRIM(G242)="中",0.5,0))+0.15*IF(TRIM(H242)="高",1,IF(TRIM(H242)="中",0.5,0))+0.1*MIN(1,IFERROR(F242/20,0))+0.15*IF(TRIM(I242)="高",1,IF(TRIM(I242)="中",0.5,0))+0.15*(1-IF(TRIM(J242)="高",1,IF(TRIM(J242)="中",0.5,0)))),0)</f>
        <v/>
      </c>
      <c r="W242" s="22">
        <f>IF(G242="高",IF(H242&lt;&gt;"低","GAS",IF(I242="高","NotebookLM","Gem")),IF(I242="高","NotebookLM","Gem"))</f>
        <v/>
      </c>
      <c r="X242" s="22">
        <f>IF(W242="Gem",0.4,IF(W242="NotebookLM",0.5,IF(W242="GAS",0.7,IF(W242="Microsoft Copilot",0.4,IF(W242="Microsoft 365 AI",0.4,IF(W242="Power Automate",0.7,IF(W242="Power Apps",0.6,IF(W242="ChatGPT",0.5,IF(W242="Claude",0.5,IF(W242="Gemini",0.5,IF(W242="Dify",0.6,IF(W242="n8n",0.7,IF(W242="Make",0.7,IF(W242="Zapier",0.7,IF(W242="その他",0.5,0.5)))))))))))))))</f>
        <v/>
      </c>
      <c r="Y242" s="22">
        <f>IFERROR(U242*(1-X242),"")</f>
        <v/>
      </c>
      <c r="Z242" s="22">
        <f>IFERROR(U242-Y242,"")</f>
        <v/>
      </c>
      <c r="AA242" s="22">
        <f>IF(AND(P242&gt;0,Q242&gt;=0),P242-Q242,"")</f>
        <v/>
      </c>
      <c r="AB242" s="22">
        <f>IF(P242&gt;0,(P242-Q242)/P242,"")</f>
        <v/>
      </c>
    </row>
    <row r="243" hidden="1" ht="15.75" customHeight="1" s="44">
      <c r="A243" s="18">
        <f>IF('簡易入力モード'!A243&lt;&gt;"",'簡易入力モード'!A243,"")</f>
        <v/>
      </c>
      <c r="B243" s="18" t="n"/>
      <c r="C243" s="19">
        <f>IF('簡易入力モード'!B243&lt;&gt;"",'簡易入力モード'!B243,"")</f>
        <v/>
      </c>
      <c r="D243" s="19">
        <f>IF('簡易入力モード'!C243&lt;&gt;"",'簡易入力モード'!C243,"")</f>
        <v/>
      </c>
      <c r="E243" s="19" t="n"/>
      <c r="F243" s="19" t="n"/>
      <c r="G243" s="19" t="n"/>
      <c r="H243" s="19" t="n"/>
      <c r="I243" s="19" t="n"/>
      <c r="J243" s="19" t="n"/>
      <c r="K243" s="19" t="n"/>
      <c r="L243" s="20" t="n"/>
      <c r="M243" s="20" t="n"/>
      <c r="N243" s="20" t="n"/>
      <c r="O243" s="20" t="n"/>
      <c r="P243" s="20" t="n"/>
      <c r="Q243" s="20" t="n"/>
      <c r="R243" s="18">
        <f>IF('簡易入力モード'!E243&lt;&gt;"",'簡易入力モード'!E243,"")</f>
        <v/>
      </c>
      <c r="S243" s="21" t="n"/>
      <c r="T243" s="19" t="n"/>
      <c r="U243" s="22">
        <f>IFERROR(C243*(D243+E243),"")</f>
        <v/>
      </c>
      <c r="V243" s="22">
        <f>ROUND(100*(0.2*MIN(1,IFERROR(C243/20,0))+0.15*MIN(1,IFERROR(E243/30,0))+0.2*IF(TRIM(G243)="高",1,IF(TRIM(G243)="中",0.5,0))+0.15*IF(TRIM(H243)="高",1,IF(TRIM(H243)="中",0.5,0))+0.1*MIN(1,IFERROR(F243/20,0))+0.15*IF(TRIM(I243)="高",1,IF(TRIM(I243)="中",0.5,0))+0.15*(1-IF(TRIM(J243)="高",1,IF(TRIM(J243)="中",0.5,0)))),0)</f>
        <v/>
      </c>
      <c r="W243" s="22">
        <f>IF(G243="高",IF(H243&lt;&gt;"低","GAS",IF(I243="高","NotebookLM","Gem")),IF(I243="高","NotebookLM","Gem"))</f>
        <v/>
      </c>
      <c r="X243" s="22">
        <f>IF(W243="Gem",0.4,IF(W243="NotebookLM",0.5,IF(W243="GAS",0.7,IF(W243="Microsoft Copilot",0.4,IF(W243="Microsoft 365 AI",0.4,IF(W243="Power Automate",0.7,IF(W243="Power Apps",0.6,IF(W243="ChatGPT",0.5,IF(W243="Claude",0.5,IF(W243="Gemini",0.5,IF(W243="Dify",0.6,IF(W243="n8n",0.7,IF(W243="Make",0.7,IF(W243="Zapier",0.7,IF(W243="その他",0.5,0.5)))))))))))))))</f>
        <v/>
      </c>
      <c r="Y243" s="22">
        <f>IFERROR(U243*(1-X243),"")</f>
        <v/>
      </c>
      <c r="Z243" s="22">
        <f>IFERROR(U243-Y243,"")</f>
        <v/>
      </c>
      <c r="AA243" s="22">
        <f>IF(AND(P243&gt;0,Q243&gt;=0),P243-Q243,"")</f>
        <v/>
      </c>
      <c r="AB243" s="22">
        <f>IF(P243&gt;0,(P243-Q243)/P243,"")</f>
        <v/>
      </c>
    </row>
    <row r="244" hidden="1" ht="15.75" customHeight="1" s="44">
      <c r="A244" s="18">
        <f>IF('簡易入力モード'!A244&lt;&gt;"",'簡易入力モード'!A244,"")</f>
        <v/>
      </c>
      <c r="B244" s="18" t="n"/>
      <c r="C244" s="19">
        <f>IF('簡易入力モード'!B244&lt;&gt;"",'簡易入力モード'!B244,"")</f>
        <v/>
      </c>
      <c r="D244" s="19">
        <f>IF('簡易入力モード'!C244&lt;&gt;"",'簡易入力モード'!C244,"")</f>
        <v/>
      </c>
      <c r="E244" s="19" t="n"/>
      <c r="F244" s="19" t="n"/>
      <c r="G244" s="19" t="n"/>
      <c r="H244" s="19" t="n"/>
      <c r="I244" s="19" t="n"/>
      <c r="J244" s="19" t="n"/>
      <c r="K244" s="19" t="n"/>
      <c r="L244" s="20" t="n"/>
      <c r="M244" s="20" t="n"/>
      <c r="N244" s="20" t="n"/>
      <c r="O244" s="20" t="n"/>
      <c r="P244" s="20" t="n"/>
      <c r="Q244" s="20" t="n"/>
      <c r="R244" s="18">
        <f>IF('簡易入力モード'!E244&lt;&gt;"",'簡易入力モード'!E244,"")</f>
        <v/>
      </c>
      <c r="S244" s="21" t="n"/>
      <c r="T244" s="19" t="n"/>
      <c r="U244" s="22">
        <f>IFERROR(C244*(D244+E244),"")</f>
        <v/>
      </c>
      <c r="V244" s="22">
        <f>ROUND(100*(0.2*MIN(1,IFERROR(C244/20,0))+0.15*MIN(1,IFERROR(E244/30,0))+0.2*IF(TRIM(G244)="高",1,IF(TRIM(G244)="中",0.5,0))+0.15*IF(TRIM(H244)="高",1,IF(TRIM(H244)="中",0.5,0))+0.1*MIN(1,IFERROR(F244/20,0))+0.15*IF(TRIM(I244)="高",1,IF(TRIM(I244)="中",0.5,0))+0.15*(1-IF(TRIM(J244)="高",1,IF(TRIM(J244)="中",0.5,0)))),0)</f>
        <v/>
      </c>
      <c r="W244" s="22">
        <f>IF(G244="高",IF(H244&lt;&gt;"低","GAS",IF(I244="高","NotebookLM","Gem")),IF(I244="高","NotebookLM","Gem"))</f>
        <v/>
      </c>
      <c r="X244" s="22">
        <f>IF(W244="Gem",0.4,IF(W244="NotebookLM",0.5,IF(W244="GAS",0.7,IF(W244="Microsoft Copilot",0.4,IF(W244="Microsoft 365 AI",0.4,IF(W244="Power Automate",0.7,IF(W244="Power Apps",0.6,IF(W244="ChatGPT",0.5,IF(W244="Claude",0.5,IF(W244="Gemini",0.5,IF(W244="Dify",0.6,IF(W244="n8n",0.7,IF(W244="Make",0.7,IF(W244="Zapier",0.7,IF(W244="その他",0.5,0.5)))))))))))))))</f>
        <v/>
      </c>
      <c r="Y244" s="22">
        <f>IFERROR(U244*(1-X244),"")</f>
        <v/>
      </c>
      <c r="Z244" s="22">
        <f>IFERROR(U244-Y244,"")</f>
        <v/>
      </c>
      <c r="AA244" s="22">
        <f>IF(AND(P244&gt;0,Q244&gt;=0),P244-Q244,"")</f>
        <v/>
      </c>
      <c r="AB244" s="22">
        <f>IF(P244&gt;0,(P244-Q244)/P244,"")</f>
        <v/>
      </c>
    </row>
    <row r="245" hidden="1" ht="15.75" customHeight="1" s="44">
      <c r="A245" s="18">
        <f>IF('簡易入力モード'!A245&lt;&gt;"",'簡易入力モード'!A245,"")</f>
        <v/>
      </c>
      <c r="B245" s="18" t="n"/>
      <c r="C245" s="19">
        <f>IF('簡易入力モード'!B245&lt;&gt;"",'簡易入力モード'!B245,"")</f>
        <v/>
      </c>
      <c r="D245" s="19">
        <f>IF('簡易入力モード'!C245&lt;&gt;"",'簡易入力モード'!C245,"")</f>
        <v/>
      </c>
      <c r="E245" s="19" t="n"/>
      <c r="F245" s="19" t="n"/>
      <c r="G245" s="19" t="n"/>
      <c r="H245" s="19" t="n"/>
      <c r="I245" s="19" t="n"/>
      <c r="J245" s="19" t="n"/>
      <c r="K245" s="19" t="n"/>
      <c r="L245" s="20" t="n"/>
      <c r="M245" s="20" t="n"/>
      <c r="N245" s="20" t="n"/>
      <c r="O245" s="20" t="n"/>
      <c r="P245" s="20" t="n"/>
      <c r="Q245" s="20" t="n"/>
      <c r="R245" s="18">
        <f>IF('簡易入力モード'!E245&lt;&gt;"",'簡易入力モード'!E245,"")</f>
        <v/>
      </c>
      <c r="S245" s="21" t="n"/>
      <c r="T245" s="19" t="n"/>
      <c r="U245" s="22">
        <f>IFERROR(C245*(D245+E245),"")</f>
        <v/>
      </c>
      <c r="V245" s="22">
        <f>ROUND(100*(0.2*MIN(1,IFERROR(C245/20,0))+0.15*MIN(1,IFERROR(E245/30,0))+0.2*IF(TRIM(G245)="高",1,IF(TRIM(G245)="中",0.5,0))+0.15*IF(TRIM(H245)="高",1,IF(TRIM(H245)="中",0.5,0))+0.1*MIN(1,IFERROR(F245/20,0))+0.15*IF(TRIM(I245)="高",1,IF(TRIM(I245)="中",0.5,0))+0.15*(1-IF(TRIM(J245)="高",1,IF(TRIM(J245)="中",0.5,0)))),0)</f>
        <v/>
      </c>
      <c r="W245" s="22">
        <f>IF(G245="高",IF(H245&lt;&gt;"低","GAS",IF(I245="高","NotebookLM","Gem")),IF(I245="高","NotebookLM","Gem"))</f>
        <v/>
      </c>
      <c r="X245" s="22">
        <f>IF(W245="Gem",0.4,IF(W245="NotebookLM",0.5,IF(W245="GAS",0.7,IF(W245="Microsoft Copilot",0.4,IF(W245="Microsoft 365 AI",0.4,IF(W245="Power Automate",0.7,IF(W245="Power Apps",0.6,IF(W245="ChatGPT",0.5,IF(W245="Claude",0.5,IF(W245="Gemini",0.5,IF(W245="Dify",0.6,IF(W245="n8n",0.7,IF(W245="Make",0.7,IF(W245="Zapier",0.7,IF(W245="その他",0.5,0.5)))))))))))))))</f>
        <v/>
      </c>
      <c r="Y245" s="22">
        <f>IFERROR(U245*(1-X245),"")</f>
        <v/>
      </c>
      <c r="Z245" s="22">
        <f>IFERROR(U245-Y245,"")</f>
        <v/>
      </c>
      <c r="AA245" s="22">
        <f>IF(AND(P245&gt;0,Q245&gt;=0),P245-Q245,"")</f>
        <v/>
      </c>
      <c r="AB245" s="22">
        <f>IF(P245&gt;0,(P245-Q245)/P245,"")</f>
        <v/>
      </c>
    </row>
    <row r="246" hidden="1" ht="15.75" customHeight="1" s="44">
      <c r="A246" s="18">
        <f>IF('簡易入力モード'!A246&lt;&gt;"",'簡易入力モード'!A246,"")</f>
        <v/>
      </c>
      <c r="B246" s="18" t="n"/>
      <c r="C246" s="19">
        <f>IF('簡易入力モード'!B246&lt;&gt;"",'簡易入力モード'!B246,"")</f>
        <v/>
      </c>
      <c r="D246" s="19">
        <f>IF('簡易入力モード'!C246&lt;&gt;"",'簡易入力モード'!C246,"")</f>
        <v/>
      </c>
      <c r="E246" s="19" t="n"/>
      <c r="F246" s="19" t="n"/>
      <c r="G246" s="19" t="n"/>
      <c r="H246" s="19" t="n"/>
      <c r="I246" s="19" t="n"/>
      <c r="J246" s="19" t="n"/>
      <c r="K246" s="19" t="n"/>
      <c r="L246" s="20" t="n"/>
      <c r="M246" s="20" t="n"/>
      <c r="N246" s="20" t="n"/>
      <c r="O246" s="20" t="n"/>
      <c r="P246" s="20" t="n"/>
      <c r="Q246" s="20" t="n"/>
      <c r="R246" s="18">
        <f>IF('簡易入力モード'!E246&lt;&gt;"",'簡易入力モード'!E246,"")</f>
        <v/>
      </c>
      <c r="S246" s="21" t="n"/>
      <c r="T246" s="19" t="n"/>
      <c r="U246" s="22">
        <f>IFERROR(C246*(D246+E246),"")</f>
        <v/>
      </c>
      <c r="V246" s="22">
        <f>ROUND(100*(0.2*MIN(1,IFERROR(C246/20,0))+0.15*MIN(1,IFERROR(E246/30,0))+0.2*IF(TRIM(G246)="高",1,IF(TRIM(G246)="中",0.5,0))+0.15*IF(TRIM(H246)="高",1,IF(TRIM(H246)="中",0.5,0))+0.1*MIN(1,IFERROR(F246/20,0))+0.15*IF(TRIM(I246)="高",1,IF(TRIM(I246)="中",0.5,0))+0.15*(1-IF(TRIM(J246)="高",1,IF(TRIM(J246)="中",0.5,0)))),0)</f>
        <v/>
      </c>
      <c r="W246" s="22">
        <f>IF(G246="高",IF(H246&lt;&gt;"低","GAS",IF(I246="高","NotebookLM","Gem")),IF(I246="高","NotebookLM","Gem"))</f>
        <v/>
      </c>
      <c r="X246" s="22">
        <f>IF(W246="Gem",0.4,IF(W246="NotebookLM",0.5,IF(W246="GAS",0.7,IF(W246="Microsoft Copilot",0.4,IF(W246="Microsoft 365 AI",0.4,IF(W246="Power Automate",0.7,IF(W246="Power Apps",0.6,IF(W246="ChatGPT",0.5,IF(W246="Claude",0.5,IF(W246="Gemini",0.5,IF(W246="Dify",0.6,IF(W246="n8n",0.7,IF(W246="Make",0.7,IF(W246="Zapier",0.7,IF(W246="その他",0.5,0.5)))))))))))))))</f>
        <v/>
      </c>
      <c r="Y246" s="22">
        <f>IFERROR(U246*(1-X246),"")</f>
        <v/>
      </c>
      <c r="Z246" s="22">
        <f>IFERROR(U246-Y246,"")</f>
        <v/>
      </c>
      <c r="AA246" s="22">
        <f>IF(AND(P246&gt;0,Q246&gt;=0),P246-Q246,"")</f>
        <v/>
      </c>
      <c r="AB246" s="22">
        <f>IF(P246&gt;0,(P246-Q246)/P246,"")</f>
        <v/>
      </c>
    </row>
    <row r="247" hidden="1" ht="15.75" customHeight="1" s="44">
      <c r="A247" s="18">
        <f>IF('簡易入力モード'!A247&lt;&gt;"",'簡易入力モード'!A247,"")</f>
        <v/>
      </c>
      <c r="B247" s="18" t="n"/>
      <c r="C247" s="19">
        <f>IF('簡易入力モード'!B247&lt;&gt;"",'簡易入力モード'!B247,"")</f>
        <v/>
      </c>
      <c r="D247" s="19">
        <f>IF('簡易入力モード'!C247&lt;&gt;"",'簡易入力モード'!C247,"")</f>
        <v/>
      </c>
      <c r="E247" s="19" t="n"/>
      <c r="F247" s="19" t="n"/>
      <c r="G247" s="19" t="n"/>
      <c r="H247" s="19" t="n"/>
      <c r="I247" s="19" t="n"/>
      <c r="J247" s="19" t="n"/>
      <c r="K247" s="19" t="n"/>
      <c r="L247" s="20" t="n"/>
      <c r="M247" s="20" t="n"/>
      <c r="N247" s="20" t="n"/>
      <c r="O247" s="20" t="n"/>
      <c r="P247" s="20" t="n"/>
      <c r="Q247" s="20" t="n"/>
      <c r="R247" s="18">
        <f>IF('簡易入力モード'!E247&lt;&gt;"",'簡易入力モード'!E247,"")</f>
        <v/>
      </c>
      <c r="S247" s="21" t="n"/>
      <c r="T247" s="19" t="n"/>
      <c r="U247" s="22">
        <f>IFERROR(C247*(D247+E247),"")</f>
        <v/>
      </c>
      <c r="V247" s="22">
        <f>ROUND(100*(0.2*MIN(1,IFERROR(C247/20,0))+0.15*MIN(1,IFERROR(E247/30,0))+0.2*IF(TRIM(G247)="高",1,IF(TRIM(G247)="中",0.5,0))+0.15*IF(TRIM(H247)="高",1,IF(TRIM(H247)="中",0.5,0))+0.1*MIN(1,IFERROR(F247/20,0))+0.15*IF(TRIM(I247)="高",1,IF(TRIM(I247)="中",0.5,0))+0.15*(1-IF(TRIM(J247)="高",1,IF(TRIM(J247)="中",0.5,0)))),0)</f>
        <v/>
      </c>
      <c r="W247" s="22">
        <f>IF(G247="高",IF(H247&lt;&gt;"低","GAS",IF(I247="高","NotebookLM","Gem")),IF(I247="高","NotebookLM","Gem"))</f>
        <v/>
      </c>
      <c r="X247" s="22">
        <f>IF(W247="Gem",0.4,IF(W247="NotebookLM",0.5,IF(W247="GAS",0.7,IF(W247="Microsoft Copilot",0.4,IF(W247="Microsoft 365 AI",0.4,IF(W247="Power Automate",0.7,IF(W247="Power Apps",0.6,IF(W247="ChatGPT",0.5,IF(W247="Claude",0.5,IF(W247="Gemini",0.5,IF(W247="Dify",0.6,IF(W247="n8n",0.7,IF(W247="Make",0.7,IF(W247="Zapier",0.7,IF(W247="その他",0.5,0.5)))))))))))))))</f>
        <v/>
      </c>
      <c r="Y247" s="22">
        <f>IFERROR(U247*(1-X247),"")</f>
        <v/>
      </c>
      <c r="Z247" s="22">
        <f>IFERROR(U247-Y247,"")</f>
        <v/>
      </c>
      <c r="AA247" s="22">
        <f>IF(AND(P247&gt;0,Q247&gt;=0),P247-Q247,"")</f>
        <v/>
      </c>
      <c r="AB247" s="22">
        <f>IF(P247&gt;0,(P247-Q247)/P247,"")</f>
        <v/>
      </c>
    </row>
    <row r="248" hidden="1" ht="15.75" customHeight="1" s="44">
      <c r="A248" s="18">
        <f>IF('簡易入力モード'!A248&lt;&gt;"",'簡易入力モード'!A248,"")</f>
        <v/>
      </c>
      <c r="B248" s="18" t="n"/>
      <c r="C248" s="19">
        <f>IF('簡易入力モード'!B248&lt;&gt;"",'簡易入力モード'!B248,"")</f>
        <v/>
      </c>
      <c r="D248" s="19">
        <f>IF('簡易入力モード'!C248&lt;&gt;"",'簡易入力モード'!C248,"")</f>
        <v/>
      </c>
      <c r="E248" s="19" t="n"/>
      <c r="F248" s="19" t="n"/>
      <c r="G248" s="19" t="n"/>
      <c r="H248" s="19" t="n"/>
      <c r="I248" s="19" t="n"/>
      <c r="J248" s="19" t="n"/>
      <c r="K248" s="19" t="n"/>
      <c r="L248" s="20" t="n"/>
      <c r="M248" s="20" t="n"/>
      <c r="N248" s="20" t="n"/>
      <c r="O248" s="20" t="n"/>
      <c r="P248" s="20" t="n"/>
      <c r="Q248" s="20" t="n"/>
      <c r="R248" s="18">
        <f>IF('簡易入力モード'!E248&lt;&gt;"",'簡易入力モード'!E248,"")</f>
        <v/>
      </c>
      <c r="S248" s="21" t="n"/>
      <c r="T248" s="19" t="n"/>
      <c r="U248" s="22">
        <f>IFERROR(C248*(D248+E248),"")</f>
        <v/>
      </c>
      <c r="V248" s="22">
        <f>ROUND(100*(0.2*MIN(1,IFERROR(C248/20,0))+0.15*MIN(1,IFERROR(E248/30,0))+0.2*IF(TRIM(G248)="高",1,IF(TRIM(G248)="中",0.5,0))+0.15*IF(TRIM(H248)="高",1,IF(TRIM(H248)="中",0.5,0))+0.1*MIN(1,IFERROR(F248/20,0))+0.15*IF(TRIM(I248)="高",1,IF(TRIM(I248)="中",0.5,0))+0.15*(1-IF(TRIM(J248)="高",1,IF(TRIM(J248)="中",0.5,0)))),0)</f>
        <v/>
      </c>
      <c r="W248" s="22">
        <f>IF(G248="高",IF(H248&lt;&gt;"低","GAS",IF(I248="高","NotebookLM","Gem")),IF(I248="高","NotebookLM","Gem"))</f>
        <v/>
      </c>
      <c r="X248" s="22">
        <f>IF(W248="Gem",0.4,IF(W248="NotebookLM",0.5,IF(W248="GAS",0.7,IF(W248="Microsoft Copilot",0.4,IF(W248="Microsoft 365 AI",0.4,IF(W248="Power Automate",0.7,IF(W248="Power Apps",0.6,IF(W248="ChatGPT",0.5,IF(W248="Claude",0.5,IF(W248="Gemini",0.5,IF(W248="Dify",0.6,IF(W248="n8n",0.7,IF(W248="Make",0.7,IF(W248="Zapier",0.7,IF(W248="その他",0.5,0.5)))))))))))))))</f>
        <v/>
      </c>
      <c r="Y248" s="22">
        <f>IFERROR(U248*(1-X248),"")</f>
        <v/>
      </c>
      <c r="Z248" s="22">
        <f>IFERROR(U248-Y248,"")</f>
        <v/>
      </c>
      <c r="AA248" s="22">
        <f>IF(AND(P248&gt;0,Q248&gt;=0),P248-Q248,"")</f>
        <v/>
      </c>
      <c r="AB248" s="22">
        <f>IF(P248&gt;0,(P248-Q248)/P248,"")</f>
        <v/>
      </c>
    </row>
    <row r="249" hidden="1" ht="15.75" customHeight="1" s="44">
      <c r="A249" s="18">
        <f>IF('簡易入力モード'!A249&lt;&gt;"",'簡易入力モード'!A249,"")</f>
        <v/>
      </c>
      <c r="B249" s="18" t="n"/>
      <c r="C249" s="19">
        <f>IF('簡易入力モード'!B249&lt;&gt;"",'簡易入力モード'!B249,"")</f>
        <v/>
      </c>
      <c r="D249" s="19">
        <f>IF('簡易入力モード'!C249&lt;&gt;"",'簡易入力モード'!C249,"")</f>
        <v/>
      </c>
      <c r="E249" s="19" t="n"/>
      <c r="F249" s="19" t="n"/>
      <c r="G249" s="19" t="n"/>
      <c r="H249" s="19" t="n"/>
      <c r="I249" s="19" t="n"/>
      <c r="J249" s="19" t="n"/>
      <c r="K249" s="19" t="n"/>
      <c r="L249" s="20" t="n"/>
      <c r="M249" s="20" t="n"/>
      <c r="N249" s="20" t="n"/>
      <c r="O249" s="20" t="n"/>
      <c r="P249" s="20" t="n"/>
      <c r="Q249" s="20" t="n"/>
      <c r="R249" s="18">
        <f>IF('簡易入力モード'!E249&lt;&gt;"",'簡易入力モード'!E249,"")</f>
        <v/>
      </c>
      <c r="S249" s="21" t="n"/>
      <c r="T249" s="19" t="n"/>
      <c r="U249" s="22">
        <f>IFERROR(C249*(D249+E249),"")</f>
        <v/>
      </c>
      <c r="V249" s="22">
        <f>ROUND(100*(0.2*MIN(1,IFERROR(C249/20,0))+0.15*MIN(1,IFERROR(E249/30,0))+0.2*IF(TRIM(G249)="高",1,IF(TRIM(G249)="中",0.5,0))+0.15*IF(TRIM(H249)="高",1,IF(TRIM(H249)="中",0.5,0))+0.1*MIN(1,IFERROR(F249/20,0))+0.15*IF(TRIM(I249)="高",1,IF(TRIM(I249)="中",0.5,0))+0.15*(1-IF(TRIM(J249)="高",1,IF(TRIM(J249)="中",0.5,0)))),0)</f>
        <v/>
      </c>
      <c r="W249" s="22">
        <f>IF(G249="高",IF(H249&lt;&gt;"低","GAS",IF(I249="高","NotebookLM","Gem")),IF(I249="高","NotebookLM","Gem"))</f>
        <v/>
      </c>
      <c r="X249" s="22">
        <f>IF(W249="Gem",0.4,IF(W249="NotebookLM",0.5,IF(W249="GAS",0.7,IF(W249="Microsoft Copilot",0.4,IF(W249="Microsoft 365 AI",0.4,IF(W249="Power Automate",0.7,IF(W249="Power Apps",0.6,IF(W249="ChatGPT",0.5,IF(W249="Claude",0.5,IF(W249="Gemini",0.5,IF(W249="Dify",0.6,IF(W249="n8n",0.7,IF(W249="Make",0.7,IF(W249="Zapier",0.7,IF(W249="その他",0.5,0.5)))))))))))))))</f>
        <v/>
      </c>
      <c r="Y249" s="22">
        <f>IFERROR(U249*(1-X249),"")</f>
        <v/>
      </c>
      <c r="Z249" s="22">
        <f>IFERROR(U249-Y249,"")</f>
        <v/>
      </c>
      <c r="AA249" s="22">
        <f>IF(AND(P249&gt;0,Q249&gt;=0),P249-Q249,"")</f>
        <v/>
      </c>
      <c r="AB249" s="22">
        <f>IF(P249&gt;0,(P249-Q249)/P249,"")</f>
        <v/>
      </c>
    </row>
    <row r="250" hidden="1" ht="15.75" customHeight="1" s="44">
      <c r="A250" s="18">
        <f>IF('簡易入力モード'!A250&lt;&gt;"",'簡易入力モード'!A250,"")</f>
        <v/>
      </c>
      <c r="B250" s="18" t="n"/>
      <c r="C250" s="19">
        <f>IF('簡易入力モード'!B250&lt;&gt;"",'簡易入力モード'!B250,"")</f>
        <v/>
      </c>
      <c r="D250" s="19">
        <f>IF('簡易入力モード'!C250&lt;&gt;"",'簡易入力モード'!C250,"")</f>
        <v/>
      </c>
      <c r="E250" s="19" t="n"/>
      <c r="F250" s="19" t="n"/>
      <c r="G250" s="19" t="n"/>
      <c r="H250" s="19" t="n"/>
      <c r="I250" s="19" t="n"/>
      <c r="J250" s="19" t="n"/>
      <c r="K250" s="19" t="n"/>
      <c r="L250" s="20" t="n"/>
      <c r="M250" s="20" t="n"/>
      <c r="N250" s="20" t="n"/>
      <c r="O250" s="20" t="n"/>
      <c r="P250" s="20" t="n"/>
      <c r="Q250" s="20" t="n"/>
      <c r="R250" s="18">
        <f>IF('簡易入力モード'!E250&lt;&gt;"",'簡易入力モード'!E250,"")</f>
        <v/>
      </c>
      <c r="S250" s="21" t="n"/>
      <c r="T250" s="19" t="n"/>
      <c r="U250" s="22">
        <f>IFERROR(C250*(D250+E250),"")</f>
        <v/>
      </c>
      <c r="V250" s="22">
        <f>ROUND(100*(0.2*MIN(1,IFERROR(C250/20,0))+0.15*MIN(1,IFERROR(E250/30,0))+0.2*IF(TRIM(G250)="高",1,IF(TRIM(G250)="中",0.5,0))+0.15*IF(TRIM(H250)="高",1,IF(TRIM(H250)="中",0.5,0))+0.1*MIN(1,IFERROR(F250/20,0))+0.15*IF(TRIM(I250)="高",1,IF(TRIM(I250)="中",0.5,0))+0.15*(1-IF(TRIM(J250)="高",1,IF(TRIM(J250)="中",0.5,0)))),0)</f>
        <v/>
      </c>
      <c r="W250" s="22">
        <f>IF(G250="高",IF(H250&lt;&gt;"低","GAS",IF(I250="高","NotebookLM","Gem")),IF(I250="高","NotebookLM","Gem"))</f>
        <v/>
      </c>
      <c r="X250" s="22">
        <f>IF(W250="Gem",0.4,IF(W250="NotebookLM",0.5,IF(W250="GAS",0.7,IF(W250="Microsoft Copilot",0.4,IF(W250="Microsoft 365 AI",0.4,IF(W250="Power Automate",0.7,IF(W250="Power Apps",0.6,IF(W250="ChatGPT",0.5,IF(W250="Claude",0.5,IF(W250="Gemini",0.5,IF(W250="Dify",0.6,IF(W250="n8n",0.7,IF(W250="Make",0.7,IF(W250="Zapier",0.7,IF(W250="その他",0.5,0.5)))))))))))))))</f>
        <v/>
      </c>
      <c r="Y250" s="22">
        <f>IFERROR(U250*(1-X250),"")</f>
        <v/>
      </c>
      <c r="Z250" s="22">
        <f>IFERROR(U250-Y250,"")</f>
        <v/>
      </c>
      <c r="AA250" s="22">
        <f>IF(AND(P250&gt;0,Q250&gt;=0),P250-Q250,"")</f>
        <v/>
      </c>
      <c r="AB250" s="22">
        <f>IF(P250&gt;0,(P250-Q250)/P250,"")</f>
        <v/>
      </c>
    </row>
    <row r="251" hidden="1" ht="15.75" customHeight="1" s="44">
      <c r="A251" s="18">
        <f>IF('簡易入力モード'!A251&lt;&gt;"",'簡易入力モード'!A251,"")</f>
        <v/>
      </c>
      <c r="B251" s="18" t="n"/>
      <c r="C251" s="19">
        <f>IF('簡易入力モード'!B251&lt;&gt;"",'簡易入力モード'!B251,"")</f>
        <v/>
      </c>
      <c r="D251" s="19">
        <f>IF('簡易入力モード'!C251&lt;&gt;"",'簡易入力モード'!C251,"")</f>
        <v/>
      </c>
      <c r="E251" s="19" t="n"/>
      <c r="F251" s="19" t="n"/>
      <c r="G251" s="19" t="n"/>
      <c r="H251" s="19" t="n"/>
      <c r="I251" s="19" t="n"/>
      <c r="J251" s="19" t="n"/>
      <c r="K251" s="19" t="n"/>
      <c r="L251" s="20" t="n"/>
      <c r="M251" s="20" t="n"/>
      <c r="N251" s="20" t="n"/>
      <c r="O251" s="20" t="n"/>
      <c r="P251" s="20" t="n"/>
      <c r="Q251" s="20" t="n"/>
      <c r="R251" s="18">
        <f>IF('簡易入力モード'!E251&lt;&gt;"",'簡易入力モード'!E251,"")</f>
        <v/>
      </c>
      <c r="S251" s="21" t="n"/>
      <c r="T251" s="19" t="n"/>
      <c r="U251" s="22">
        <f>IFERROR(C251*(D251+E251),"")</f>
        <v/>
      </c>
      <c r="V251" s="22">
        <f>ROUND(100*(0.2*MIN(1,IFERROR(C251/20,0))+0.15*MIN(1,IFERROR(E251/30,0))+0.2*IF(TRIM(G251)="高",1,IF(TRIM(G251)="中",0.5,0))+0.15*IF(TRIM(H251)="高",1,IF(TRIM(H251)="中",0.5,0))+0.1*MIN(1,IFERROR(F251/20,0))+0.15*IF(TRIM(I251)="高",1,IF(TRIM(I251)="中",0.5,0))+0.15*(1-IF(TRIM(J251)="高",1,IF(TRIM(J251)="中",0.5,0)))),0)</f>
        <v/>
      </c>
      <c r="W251" s="22">
        <f>IF(G251="高",IF(H251&lt;&gt;"低","GAS",IF(I251="高","NotebookLM","Gem")),IF(I251="高","NotebookLM","Gem"))</f>
        <v/>
      </c>
      <c r="X251" s="22">
        <f>IF(W251="Gem",0.4,IF(W251="NotebookLM",0.5,IF(W251="GAS",0.7,IF(W251="Microsoft Copilot",0.4,IF(W251="Microsoft 365 AI",0.4,IF(W251="Power Automate",0.7,IF(W251="Power Apps",0.6,IF(W251="ChatGPT",0.5,IF(W251="Claude",0.5,IF(W251="Gemini",0.5,IF(W251="Dify",0.6,IF(W251="n8n",0.7,IF(W251="Make",0.7,IF(W251="Zapier",0.7,IF(W251="その他",0.5,0.5)))))))))))))))</f>
        <v/>
      </c>
      <c r="Y251" s="22">
        <f>IFERROR(U251*(1-X251),"")</f>
        <v/>
      </c>
      <c r="Z251" s="22">
        <f>IFERROR(U251-Y251,"")</f>
        <v/>
      </c>
      <c r="AA251" s="22">
        <f>IF(AND(P251&gt;0,Q251&gt;=0),P251-Q251,"")</f>
        <v/>
      </c>
      <c r="AB251" s="22">
        <f>IF(P251&gt;0,(P251-Q251)/P251,"")</f>
        <v/>
      </c>
    </row>
    <row r="252" hidden="1" ht="15.75" customHeight="1" s="44">
      <c r="A252" s="18">
        <f>IF('簡易入力モード'!A252&lt;&gt;"",'簡易入力モード'!A252,"")</f>
        <v/>
      </c>
      <c r="B252" s="18" t="n"/>
      <c r="C252" s="19">
        <f>IF('簡易入力モード'!B252&lt;&gt;"",'簡易入力モード'!B252,"")</f>
        <v/>
      </c>
      <c r="D252" s="19">
        <f>IF('簡易入力モード'!C252&lt;&gt;"",'簡易入力モード'!C252,"")</f>
        <v/>
      </c>
      <c r="E252" s="19" t="n"/>
      <c r="F252" s="19" t="n"/>
      <c r="G252" s="19" t="n"/>
      <c r="H252" s="19" t="n"/>
      <c r="I252" s="19" t="n"/>
      <c r="J252" s="19" t="n"/>
      <c r="K252" s="19" t="n"/>
      <c r="L252" s="20" t="n"/>
      <c r="M252" s="20" t="n"/>
      <c r="N252" s="20" t="n"/>
      <c r="O252" s="20" t="n"/>
      <c r="P252" s="20" t="n"/>
      <c r="Q252" s="20" t="n"/>
      <c r="R252" s="18">
        <f>IF('簡易入力モード'!E252&lt;&gt;"",'簡易入力モード'!E252,"")</f>
        <v/>
      </c>
      <c r="S252" s="21" t="n"/>
      <c r="T252" s="19" t="n"/>
      <c r="U252" s="22">
        <f>IFERROR(C252*(D252+E252),"")</f>
        <v/>
      </c>
      <c r="V252" s="22">
        <f>ROUND(100*(0.2*MIN(1,IFERROR(C252/20,0))+0.15*MIN(1,IFERROR(E252/30,0))+0.2*IF(TRIM(G252)="高",1,IF(TRIM(G252)="中",0.5,0))+0.15*IF(TRIM(H252)="高",1,IF(TRIM(H252)="中",0.5,0))+0.1*MIN(1,IFERROR(F252/20,0))+0.15*IF(TRIM(I252)="高",1,IF(TRIM(I252)="中",0.5,0))+0.15*(1-IF(TRIM(J252)="高",1,IF(TRIM(J252)="中",0.5,0)))),0)</f>
        <v/>
      </c>
      <c r="W252" s="22">
        <f>IF(G252="高",IF(H252&lt;&gt;"低","GAS",IF(I252="高","NotebookLM","Gem")),IF(I252="高","NotebookLM","Gem"))</f>
        <v/>
      </c>
      <c r="X252" s="22">
        <f>IF(W252="Gem",0.4,IF(W252="NotebookLM",0.5,IF(W252="GAS",0.7,IF(W252="Microsoft Copilot",0.4,IF(W252="Microsoft 365 AI",0.4,IF(W252="Power Automate",0.7,IF(W252="Power Apps",0.6,IF(W252="ChatGPT",0.5,IF(W252="Claude",0.5,IF(W252="Gemini",0.5,IF(W252="Dify",0.6,IF(W252="n8n",0.7,IF(W252="Make",0.7,IF(W252="Zapier",0.7,IF(W252="その他",0.5,0.5)))))))))))))))</f>
        <v/>
      </c>
      <c r="Y252" s="22">
        <f>IFERROR(U252*(1-X252),"")</f>
        <v/>
      </c>
      <c r="Z252" s="22">
        <f>IFERROR(U252-Y252,"")</f>
        <v/>
      </c>
      <c r="AA252" s="22">
        <f>IF(AND(P252&gt;0,Q252&gt;=0),P252-Q252,"")</f>
        <v/>
      </c>
      <c r="AB252" s="22">
        <f>IF(P252&gt;0,(P252-Q252)/P252,"")</f>
        <v/>
      </c>
    </row>
    <row r="253" hidden="1" ht="15.75" customHeight="1" s="44">
      <c r="A253" s="18">
        <f>IF('簡易入力モード'!A253&lt;&gt;"",'簡易入力モード'!A253,"")</f>
        <v/>
      </c>
      <c r="B253" s="18" t="n"/>
      <c r="C253" s="19">
        <f>IF('簡易入力モード'!B253&lt;&gt;"",'簡易入力モード'!B253,"")</f>
        <v/>
      </c>
      <c r="D253" s="19">
        <f>IF('簡易入力モード'!C253&lt;&gt;"",'簡易入力モード'!C253,"")</f>
        <v/>
      </c>
      <c r="E253" s="19" t="n"/>
      <c r="F253" s="19" t="n"/>
      <c r="G253" s="19" t="n"/>
      <c r="H253" s="19" t="n"/>
      <c r="I253" s="19" t="n"/>
      <c r="J253" s="19" t="n"/>
      <c r="K253" s="19" t="n"/>
      <c r="L253" s="20" t="n"/>
      <c r="M253" s="20" t="n"/>
      <c r="N253" s="20" t="n"/>
      <c r="O253" s="20" t="n"/>
      <c r="P253" s="20" t="n"/>
      <c r="Q253" s="20" t="n"/>
      <c r="R253" s="18">
        <f>IF('簡易入力モード'!E253&lt;&gt;"",'簡易入力モード'!E253,"")</f>
        <v/>
      </c>
      <c r="S253" s="21" t="n"/>
      <c r="T253" s="19" t="n"/>
      <c r="U253" s="22">
        <f>IFERROR(C253*(D253+E253),"")</f>
        <v/>
      </c>
      <c r="V253" s="22">
        <f>ROUND(100*(0.2*MIN(1,IFERROR(C253/20,0))+0.15*MIN(1,IFERROR(E253/30,0))+0.2*IF(TRIM(G253)="高",1,IF(TRIM(G253)="中",0.5,0))+0.15*IF(TRIM(H253)="高",1,IF(TRIM(H253)="中",0.5,0))+0.1*MIN(1,IFERROR(F253/20,0))+0.15*IF(TRIM(I253)="高",1,IF(TRIM(I253)="中",0.5,0))+0.15*(1-IF(TRIM(J253)="高",1,IF(TRIM(J253)="中",0.5,0)))),0)</f>
        <v/>
      </c>
      <c r="W253" s="22">
        <f>IF(G253="高",IF(H253&lt;&gt;"低","GAS",IF(I253="高","NotebookLM","Gem")),IF(I253="高","NotebookLM","Gem"))</f>
        <v/>
      </c>
      <c r="X253" s="22">
        <f>IF(W253="Gem",0.4,IF(W253="NotebookLM",0.5,IF(W253="GAS",0.7,IF(W253="Microsoft Copilot",0.4,IF(W253="Microsoft 365 AI",0.4,IF(W253="Power Automate",0.7,IF(W253="Power Apps",0.6,IF(W253="ChatGPT",0.5,IF(W253="Claude",0.5,IF(W253="Gemini",0.5,IF(W253="Dify",0.6,IF(W253="n8n",0.7,IF(W253="Make",0.7,IF(W253="Zapier",0.7,IF(W253="その他",0.5,0.5)))))))))))))))</f>
        <v/>
      </c>
      <c r="Y253" s="22">
        <f>IFERROR(U253*(1-X253),"")</f>
        <v/>
      </c>
      <c r="Z253" s="22">
        <f>IFERROR(U253-Y253,"")</f>
        <v/>
      </c>
      <c r="AA253" s="22">
        <f>IF(AND(P253&gt;0,Q253&gt;=0),P253-Q253,"")</f>
        <v/>
      </c>
      <c r="AB253" s="22">
        <f>IF(P253&gt;0,(P253-Q253)/P253,"")</f>
        <v/>
      </c>
    </row>
    <row r="254" hidden="1" ht="15.75" customHeight="1" s="44">
      <c r="A254" s="18">
        <f>IF('簡易入力モード'!A254&lt;&gt;"",'簡易入力モード'!A254,"")</f>
        <v/>
      </c>
      <c r="B254" s="18" t="n"/>
      <c r="C254" s="19">
        <f>IF('簡易入力モード'!B254&lt;&gt;"",'簡易入力モード'!B254,"")</f>
        <v/>
      </c>
      <c r="D254" s="19">
        <f>IF('簡易入力モード'!C254&lt;&gt;"",'簡易入力モード'!C254,"")</f>
        <v/>
      </c>
      <c r="E254" s="19" t="n"/>
      <c r="F254" s="19" t="n"/>
      <c r="G254" s="19" t="n"/>
      <c r="H254" s="19" t="n"/>
      <c r="I254" s="19" t="n"/>
      <c r="J254" s="19" t="n"/>
      <c r="K254" s="19" t="n"/>
      <c r="L254" s="20" t="n"/>
      <c r="M254" s="20" t="n"/>
      <c r="N254" s="20" t="n"/>
      <c r="O254" s="20" t="n"/>
      <c r="P254" s="20" t="n"/>
      <c r="Q254" s="20" t="n"/>
      <c r="R254" s="18">
        <f>IF('簡易入力モード'!E254&lt;&gt;"",'簡易入力モード'!E254,"")</f>
        <v/>
      </c>
      <c r="S254" s="21" t="n"/>
      <c r="T254" s="19" t="n"/>
      <c r="U254" s="22">
        <f>IFERROR(C254*(D254+E254),"")</f>
        <v/>
      </c>
      <c r="V254" s="22">
        <f>ROUND(100*(0.2*MIN(1,IFERROR(C254/20,0))+0.15*MIN(1,IFERROR(E254/30,0))+0.2*IF(TRIM(G254)="高",1,IF(TRIM(G254)="中",0.5,0))+0.15*IF(TRIM(H254)="高",1,IF(TRIM(H254)="中",0.5,0))+0.1*MIN(1,IFERROR(F254/20,0))+0.15*IF(TRIM(I254)="高",1,IF(TRIM(I254)="中",0.5,0))+0.15*(1-IF(TRIM(J254)="高",1,IF(TRIM(J254)="中",0.5,0)))),0)</f>
        <v/>
      </c>
      <c r="W254" s="22">
        <f>IF(G254="高",IF(H254&lt;&gt;"低","GAS",IF(I254="高","NotebookLM","Gem")),IF(I254="高","NotebookLM","Gem"))</f>
        <v/>
      </c>
      <c r="X254" s="22">
        <f>IF(W254="Gem",0.4,IF(W254="NotebookLM",0.5,IF(W254="GAS",0.7,IF(W254="Microsoft Copilot",0.4,IF(W254="Microsoft 365 AI",0.4,IF(W254="Power Automate",0.7,IF(W254="Power Apps",0.6,IF(W254="ChatGPT",0.5,IF(W254="Claude",0.5,IF(W254="Gemini",0.5,IF(W254="Dify",0.6,IF(W254="n8n",0.7,IF(W254="Make",0.7,IF(W254="Zapier",0.7,IF(W254="その他",0.5,0.5)))))))))))))))</f>
        <v/>
      </c>
      <c r="Y254" s="22">
        <f>IFERROR(U254*(1-X254),"")</f>
        <v/>
      </c>
      <c r="Z254" s="22">
        <f>IFERROR(U254-Y254,"")</f>
        <v/>
      </c>
      <c r="AA254" s="22">
        <f>IF(AND(P254&gt;0,Q254&gt;=0),P254-Q254,"")</f>
        <v/>
      </c>
      <c r="AB254" s="22">
        <f>IF(P254&gt;0,(P254-Q254)/P254,"")</f>
        <v/>
      </c>
    </row>
    <row r="255" hidden="1" ht="15.75" customHeight="1" s="44">
      <c r="A255" s="18">
        <f>IF('簡易入力モード'!A255&lt;&gt;"",'簡易入力モード'!A255,"")</f>
        <v/>
      </c>
      <c r="B255" s="18" t="n"/>
      <c r="C255" s="19">
        <f>IF('簡易入力モード'!B255&lt;&gt;"",'簡易入力モード'!B255,"")</f>
        <v/>
      </c>
      <c r="D255" s="19">
        <f>IF('簡易入力モード'!C255&lt;&gt;"",'簡易入力モード'!C255,"")</f>
        <v/>
      </c>
      <c r="E255" s="19" t="n"/>
      <c r="F255" s="19" t="n"/>
      <c r="G255" s="19" t="n"/>
      <c r="H255" s="19" t="n"/>
      <c r="I255" s="19" t="n"/>
      <c r="J255" s="19" t="n"/>
      <c r="K255" s="19" t="n"/>
      <c r="L255" s="20" t="n"/>
      <c r="M255" s="20" t="n"/>
      <c r="N255" s="20" t="n"/>
      <c r="O255" s="20" t="n"/>
      <c r="P255" s="20" t="n"/>
      <c r="Q255" s="20" t="n"/>
      <c r="R255" s="18">
        <f>IF('簡易入力モード'!E255&lt;&gt;"",'簡易入力モード'!E255,"")</f>
        <v/>
      </c>
      <c r="S255" s="21" t="n"/>
      <c r="T255" s="19" t="n"/>
      <c r="U255" s="22">
        <f>IFERROR(C255*(D255+E255),"")</f>
        <v/>
      </c>
      <c r="V255" s="22">
        <f>ROUND(100*(0.2*MIN(1,IFERROR(C255/20,0))+0.15*MIN(1,IFERROR(E255/30,0))+0.2*IF(TRIM(G255)="高",1,IF(TRIM(G255)="中",0.5,0))+0.15*IF(TRIM(H255)="高",1,IF(TRIM(H255)="中",0.5,0))+0.1*MIN(1,IFERROR(F255/20,0))+0.15*IF(TRIM(I255)="高",1,IF(TRIM(I255)="中",0.5,0))+0.15*(1-IF(TRIM(J255)="高",1,IF(TRIM(J255)="中",0.5,0)))),0)</f>
        <v/>
      </c>
      <c r="W255" s="22">
        <f>IF(G255="高",IF(H255&lt;&gt;"低","GAS",IF(I255="高","NotebookLM","Gem")),IF(I255="高","NotebookLM","Gem"))</f>
        <v/>
      </c>
      <c r="X255" s="22">
        <f>IF(W255="Gem",0.4,IF(W255="NotebookLM",0.5,IF(W255="GAS",0.7,IF(W255="Microsoft Copilot",0.4,IF(W255="Microsoft 365 AI",0.4,IF(W255="Power Automate",0.7,IF(W255="Power Apps",0.6,IF(W255="ChatGPT",0.5,IF(W255="Claude",0.5,IF(W255="Gemini",0.5,IF(W255="Dify",0.6,IF(W255="n8n",0.7,IF(W255="Make",0.7,IF(W255="Zapier",0.7,IF(W255="その他",0.5,0.5)))))))))))))))</f>
        <v/>
      </c>
      <c r="Y255" s="22">
        <f>IFERROR(U255*(1-X255),"")</f>
        <v/>
      </c>
      <c r="Z255" s="22">
        <f>IFERROR(U255-Y255,"")</f>
        <v/>
      </c>
      <c r="AA255" s="22">
        <f>IF(AND(P255&gt;0,Q255&gt;=0),P255-Q255,"")</f>
        <v/>
      </c>
      <c r="AB255" s="22">
        <f>IF(P255&gt;0,(P255-Q255)/P255,"")</f>
        <v/>
      </c>
    </row>
    <row r="256" hidden="1" ht="15.75" customHeight="1" s="44">
      <c r="A256" s="18">
        <f>IF('簡易入力モード'!A256&lt;&gt;"",'簡易入力モード'!A256,"")</f>
        <v/>
      </c>
      <c r="B256" s="18" t="n"/>
      <c r="C256" s="19">
        <f>IF('簡易入力モード'!B256&lt;&gt;"",'簡易入力モード'!B256,"")</f>
        <v/>
      </c>
      <c r="D256" s="19">
        <f>IF('簡易入力モード'!C256&lt;&gt;"",'簡易入力モード'!C256,"")</f>
        <v/>
      </c>
      <c r="E256" s="19" t="n"/>
      <c r="F256" s="19" t="n"/>
      <c r="G256" s="19" t="n"/>
      <c r="H256" s="19" t="n"/>
      <c r="I256" s="19" t="n"/>
      <c r="J256" s="19" t="n"/>
      <c r="K256" s="19" t="n"/>
      <c r="L256" s="20" t="n"/>
      <c r="M256" s="20" t="n"/>
      <c r="N256" s="20" t="n"/>
      <c r="O256" s="20" t="n"/>
      <c r="P256" s="20" t="n"/>
      <c r="Q256" s="20" t="n"/>
      <c r="R256" s="18">
        <f>IF('簡易入力モード'!E256&lt;&gt;"",'簡易入力モード'!E256,"")</f>
        <v/>
      </c>
      <c r="S256" s="21" t="n"/>
      <c r="T256" s="19" t="n"/>
      <c r="U256" s="22">
        <f>IFERROR(C256*(D256+E256),"")</f>
        <v/>
      </c>
      <c r="V256" s="22">
        <f>ROUND(100*(0.2*MIN(1,IFERROR(C256/20,0))+0.15*MIN(1,IFERROR(E256/30,0))+0.2*IF(TRIM(G256)="高",1,IF(TRIM(G256)="中",0.5,0))+0.15*IF(TRIM(H256)="高",1,IF(TRIM(H256)="中",0.5,0))+0.1*MIN(1,IFERROR(F256/20,0))+0.15*IF(TRIM(I256)="高",1,IF(TRIM(I256)="中",0.5,0))+0.15*(1-IF(TRIM(J256)="高",1,IF(TRIM(J256)="中",0.5,0)))),0)</f>
        <v/>
      </c>
      <c r="W256" s="22">
        <f>IF(G256="高",IF(H256&lt;&gt;"低","GAS",IF(I256="高","NotebookLM","Gem")),IF(I256="高","NotebookLM","Gem"))</f>
        <v/>
      </c>
      <c r="X256" s="22">
        <f>IF(W256="Gem",0.4,IF(W256="NotebookLM",0.5,IF(W256="GAS",0.7,IF(W256="Microsoft Copilot",0.4,IF(W256="Microsoft 365 AI",0.4,IF(W256="Power Automate",0.7,IF(W256="Power Apps",0.6,IF(W256="ChatGPT",0.5,IF(W256="Claude",0.5,IF(W256="Gemini",0.5,IF(W256="Dify",0.6,IF(W256="n8n",0.7,IF(W256="Make",0.7,IF(W256="Zapier",0.7,IF(W256="その他",0.5,0.5)))))))))))))))</f>
        <v/>
      </c>
      <c r="Y256" s="22">
        <f>IFERROR(U256*(1-X256),"")</f>
        <v/>
      </c>
      <c r="Z256" s="22">
        <f>IFERROR(U256-Y256,"")</f>
        <v/>
      </c>
      <c r="AA256" s="22">
        <f>IF(AND(P256&gt;0,Q256&gt;=0),P256-Q256,"")</f>
        <v/>
      </c>
      <c r="AB256" s="22">
        <f>IF(P256&gt;0,(P256-Q256)/P256,"")</f>
        <v/>
      </c>
    </row>
    <row r="257" hidden="1" ht="15.75" customHeight="1" s="44">
      <c r="A257" s="18">
        <f>IF('簡易入力モード'!A257&lt;&gt;"",'簡易入力モード'!A257,"")</f>
        <v/>
      </c>
      <c r="B257" s="18" t="n"/>
      <c r="C257" s="19">
        <f>IF('簡易入力モード'!B257&lt;&gt;"",'簡易入力モード'!B257,"")</f>
        <v/>
      </c>
      <c r="D257" s="19">
        <f>IF('簡易入力モード'!C257&lt;&gt;"",'簡易入力モード'!C257,"")</f>
        <v/>
      </c>
      <c r="E257" s="19" t="n"/>
      <c r="F257" s="19" t="n"/>
      <c r="G257" s="19" t="n"/>
      <c r="H257" s="19" t="n"/>
      <c r="I257" s="19" t="n"/>
      <c r="J257" s="19" t="n"/>
      <c r="K257" s="19" t="n"/>
      <c r="L257" s="20" t="n"/>
      <c r="M257" s="20" t="n"/>
      <c r="N257" s="20" t="n"/>
      <c r="O257" s="20" t="n"/>
      <c r="P257" s="20" t="n"/>
      <c r="Q257" s="20" t="n"/>
      <c r="R257" s="18">
        <f>IF('簡易入力モード'!E257&lt;&gt;"",'簡易入力モード'!E257,"")</f>
        <v/>
      </c>
      <c r="S257" s="21" t="n"/>
      <c r="T257" s="19" t="n"/>
      <c r="U257" s="22">
        <f>IFERROR(C257*(D257+E257),"")</f>
        <v/>
      </c>
      <c r="V257" s="22">
        <f>ROUND(100*(0.2*MIN(1,IFERROR(C257/20,0))+0.15*MIN(1,IFERROR(E257/30,0))+0.2*IF(TRIM(G257)="高",1,IF(TRIM(G257)="中",0.5,0))+0.15*IF(TRIM(H257)="高",1,IF(TRIM(H257)="中",0.5,0))+0.1*MIN(1,IFERROR(F257/20,0))+0.15*IF(TRIM(I257)="高",1,IF(TRIM(I257)="中",0.5,0))+0.15*(1-IF(TRIM(J257)="高",1,IF(TRIM(J257)="中",0.5,0)))),0)</f>
        <v/>
      </c>
      <c r="W257" s="22">
        <f>IF(G257="高",IF(H257&lt;&gt;"低","GAS",IF(I257="高","NotebookLM","Gem")),IF(I257="高","NotebookLM","Gem"))</f>
        <v/>
      </c>
      <c r="X257" s="22">
        <f>IF(W257="Gem",0.4,IF(W257="NotebookLM",0.5,IF(W257="GAS",0.7,IF(W257="Microsoft Copilot",0.4,IF(W257="Microsoft 365 AI",0.4,IF(W257="Power Automate",0.7,IF(W257="Power Apps",0.6,IF(W257="ChatGPT",0.5,IF(W257="Claude",0.5,IF(W257="Gemini",0.5,IF(W257="Dify",0.6,IF(W257="n8n",0.7,IF(W257="Make",0.7,IF(W257="Zapier",0.7,IF(W257="その他",0.5,0.5)))))))))))))))</f>
        <v/>
      </c>
      <c r="Y257" s="22">
        <f>IFERROR(U257*(1-X257),"")</f>
        <v/>
      </c>
      <c r="Z257" s="22">
        <f>IFERROR(U257-Y257,"")</f>
        <v/>
      </c>
      <c r="AA257" s="22">
        <f>IF(AND(P257&gt;0,Q257&gt;=0),P257-Q257,"")</f>
        <v/>
      </c>
      <c r="AB257" s="22">
        <f>IF(P257&gt;0,(P257-Q257)/P257,"")</f>
        <v/>
      </c>
    </row>
    <row r="258" hidden="1" ht="15.75" customHeight="1" s="44">
      <c r="A258" s="18">
        <f>IF('簡易入力モード'!A258&lt;&gt;"",'簡易入力モード'!A258,"")</f>
        <v/>
      </c>
      <c r="B258" s="18" t="n"/>
      <c r="C258" s="19">
        <f>IF('簡易入力モード'!B258&lt;&gt;"",'簡易入力モード'!B258,"")</f>
        <v/>
      </c>
      <c r="D258" s="19">
        <f>IF('簡易入力モード'!C258&lt;&gt;"",'簡易入力モード'!C258,"")</f>
        <v/>
      </c>
      <c r="E258" s="19" t="n"/>
      <c r="F258" s="19" t="n"/>
      <c r="G258" s="19" t="n"/>
      <c r="H258" s="19" t="n"/>
      <c r="I258" s="19" t="n"/>
      <c r="J258" s="19" t="n"/>
      <c r="K258" s="19" t="n"/>
      <c r="L258" s="20" t="n"/>
      <c r="M258" s="20" t="n"/>
      <c r="N258" s="20" t="n"/>
      <c r="O258" s="20" t="n"/>
      <c r="P258" s="20" t="n"/>
      <c r="Q258" s="20" t="n"/>
      <c r="R258" s="18">
        <f>IF('簡易入力モード'!E258&lt;&gt;"",'簡易入力モード'!E258,"")</f>
        <v/>
      </c>
      <c r="S258" s="21" t="n"/>
      <c r="T258" s="19" t="n"/>
      <c r="U258" s="22">
        <f>IFERROR(C258*(D258+E258),"")</f>
        <v/>
      </c>
      <c r="V258" s="22">
        <f>ROUND(100*(0.2*MIN(1,IFERROR(C258/20,0))+0.15*MIN(1,IFERROR(E258/30,0))+0.2*IF(TRIM(G258)="高",1,IF(TRIM(G258)="中",0.5,0))+0.15*IF(TRIM(H258)="高",1,IF(TRIM(H258)="中",0.5,0))+0.1*MIN(1,IFERROR(F258/20,0))+0.15*IF(TRIM(I258)="高",1,IF(TRIM(I258)="中",0.5,0))+0.15*(1-IF(TRIM(J258)="高",1,IF(TRIM(J258)="中",0.5,0)))),0)</f>
        <v/>
      </c>
      <c r="W258" s="22">
        <f>IF(G258="高",IF(H258&lt;&gt;"低","GAS",IF(I258="高","NotebookLM","Gem")),IF(I258="高","NotebookLM","Gem"))</f>
        <v/>
      </c>
      <c r="X258" s="22">
        <f>IF(W258="Gem",0.4,IF(W258="NotebookLM",0.5,IF(W258="GAS",0.7,IF(W258="Microsoft Copilot",0.4,IF(W258="Microsoft 365 AI",0.4,IF(W258="Power Automate",0.7,IF(W258="Power Apps",0.6,IF(W258="ChatGPT",0.5,IF(W258="Claude",0.5,IF(W258="Gemini",0.5,IF(W258="Dify",0.6,IF(W258="n8n",0.7,IF(W258="Make",0.7,IF(W258="Zapier",0.7,IF(W258="その他",0.5,0.5)))))))))))))))</f>
        <v/>
      </c>
      <c r="Y258" s="22">
        <f>IFERROR(U258*(1-X258),"")</f>
        <v/>
      </c>
      <c r="Z258" s="22">
        <f>IFERROR(U258-Y258,"")</f>
        <v/>
      </c>
      <c r="AA258" s="22">
        <f>IF(AND(P258&gt;0,Q258&gt;=0),P258-Q258,"")</f>
        <v/>
      </c>
      <c r="AB258" s="22">
        <f>IF(P258&gt;0,(P258-Q258)/P258,"")</f>
        <v/>
      </c>
    </row>
    <row r="259" hidden="1" ht="15.75" customHeight="1" s="44">
      <c r="A259" s="18">
        <f>IF('簡易入力モード'!A259&lt;&gt;"",'簡易入力モード'!A259,"")</f>
        <v/>
      </c>
      <c r="B259" s="18" t="n"/>
      <c r="C259" s="19">
        <f>IF('簡易入力モード'!B259&lt;&gt;"",'簡易入力モード'!B259,"")</f>
        <v/>
      </c>
      <c r="D259" s="19">
        <f>IF('簡易入力モード'!C259&lt;&gt;"",'簡易入力モード'!C259,"")</f>
        <v/>
      </c>
      <c r="E259" s="19" t="n"/>
      <c r="F259" s="19" t="n"/>
      <c r="G259" s="19" t="n"/>
      <c r="H259" s="19" t="n"/>
      <c r="I259" s="19" t="n"/>
      <c r="J259" s="19" t="n"/>
      <c r="K259" s="19" t="n"/>
      <c r="L259" s="20" t="n"/>
      <c r="M259" s="20" t="n"/>
      <c r="N259" s="20" t="n"/>
      <c r="O259" s="20" t="n"/>
      <c r="P259" s="20" t="n"/>
      <c r="Q259" s="20" t="n"/>
      <c r="R259" s="18">
        <f>IF('簡易入力モード'!E259&lt;&gt;"",'簡易入力モード'!E259,"")</f>
        <v/>
      </c>
      <c r="S259" s="21" t="n"/>
      <c r="T259" s="19" t="n"/>
      <c r="U259" s="22">
        <f>IFERROR(C259*(D259+E259),"")</f>
        <v/>
      </c>
      <c r="V259" s="22">
        <f>ROUND(100*(0.2*MIN(1,IFERROR(C259/20,0))+0.15*MIN(1,IFERROR(E259/30,0))+0.2*IF(TRIM(G259)="高",1,IF(TRIM(G259)="中",0.5,0))+0.15*IF(TRIM(H259)="高",1,IF(TRIM(H259)="中",0.5,0))+0.1*MIN(1,IFERROR(F259/20,0))+0.15*IF(TRIM(I259)="高",1,IF(TRIM(I259)="中",0.5,0))+0.15*(1-IF(TRIM(J259)="高",1,IF(TRIM(J259)="中",0.5,0)))),0)</f>
        <v/>
      </c>
      <c r="W259" s="22">
        <f>IF(G259="高",IF(H259&lt;&gt;"低","GAS",IF(I259="高","NotebookLM","Gem")),IF(I259="高","NotebookLM","Gem"))</f>
        <v/>
      </c>
      <c r="X259" s="22">
        <f>IF(W259="Gem",0.4,IF(W259="NotebookLM",0.5,IF(W259="GAS",0.7,IF(W259="Microsoft Copilot",0.4,IF(W259="Microsoft 365 AI",0.4,IF(W259="Power Automate",0.7,IF(W259="Power Apps",0.6,IF(W259="ChatGPT",0.5,IF(W259="Claude",0.5,IF(W259="Gemini",0.5,IF(W259="Dify",0.6,IF(W259="n8n",0.7,IF(W259="Make",0.7,IF(W259="Zapier",0.7,IF(W259="その他",0.5,0.5)))))))))))))))</f>
        <v/>
      </c>
      <c r="Y259" s="22">
        <f>IFERROR(U259*(1-X259),"")</f>
        <v/>
      </c>
      <c r="Z259" s="22">
        <f>IFERROR(U259-Y259,"")</f>
        <v/>
      </c>
      <c r="AA259" s="22">
        <f>IF(AND(P259&gt;0,Q259&gt;=0),P259-Q259,"")</f>
        <v/>
      </c>
      <c r="AB259" s="22">
        <f>IF(P259&gt;0,(P259-Q259)/P259,"")</f>
        <v/>
      </c>
    </row>
    <row r="260" hidden="1" ht="15.75" customHeight="1" s="44">
      <c r="A260" s="18">
        <f>IF('簡易入力モード'!A260&lt;&gt;"",'簡易入力モード'!A260,"")</f>
        <v/>
      </c>
      <c r="B260" s="18" t="n"/>
      <c r="C260" s="19">
        <f>IF('簡易入力モード'!B260&lt;&gt;"",'簡易入力モード'!B260,"")</f>
        <v/>
      </c>
      <c r="D260" s="19">
        <f>IF('簡易入力モード'!C260&lt;&gt;"",'簡易入力モード'!C260,"")</f>
        <v/>
      </c>
      <c r="E260" s="19" t="n"/>
      <c r="F260" s="19" t="n"/>
      <c r="G260" s="19" t="n"/>
      <c r="H260" s="19" t="n"/>
      <c r="I260" s="19" t="n"/>
      <c r="J260" s="19" t="n"/>
      <c r="K260" s="19" t="n"/>
      <c r="L260" s="20" t="n"/>
      <c r="M260" s="20" t="n"/>
      <c r="N260" s="20" t="n"/>
      <c r="O260" s="20" t="n"/>
      <c r="P260" s="20" t="n"/>
      <c r="Q260" s="20" t="n"/>
      <c r="R260" s="18">
        <f>IF('簡易入力モード'!E260&lt;&gt;"",'簡易入力モード'!E260,"")</f>
        <v/>
      </c>
      <c r="S260" s="21" t="n"/>
      <c r="T260" s="19" t="n"/>
      <c r="U260" s="22">
        <f>IFERROR(C260*(D260+E260),"")</f>
        <v/>
      </c>
      <c r="V260" s="22">
        <f>ROUND(100*(0.2*MIN(1,IFERROR(C260/20,0))+0.15*MIN(1,IFERROR(E260/30,0))+0.2*IF(TRIM(G260)="高",1,IF(TRIM(G260)="中",0.5,0))+0.15*IF(TRIM(H260)="高",1,IF(TRIM(H260)="中",0.5,0))+0.1*MIN(1,IFERROR(F260/20,0))+0.15*IF(TRIM(I260)="高",1,IF(TRIM(I260)="中",0.5,0))+0.15*(1-IF(TRIM(J260)="高",1,IF(TRIM(J260)="中",0.5,0)))),0)</f>
        <v/>
      </c>
      <c r="W260" s="22">
        <f>IF(G260="高",IF(H260&lt;&gt;"低","GAS",IF(I260="高","NotebookLM","Gem")),IF(I260="高","NotebookLM","Gem"))</f>
        <v/>
      </c>
      <c r="X260" s="22">
        <f>IF(W260="Gem",0.4,IF(W260="NotebookLM",0.5,IF(W260="GAS",0.7,IF(W260="Microsoft Copilot",0.4,IF(W260="Microsoft 365 AI",0.4,IF(W260="Power Automate",0.7,IF(W260="Power Apps",0.6,IF(W260="ChatGPT",0.5,IF(W260="Claude",0.5,IF(W260="Gemini",0.5,IF(W260="Dify",0.6,IF(W260="n8n",0.7,IF(W260="Make",0.7,IF(W260="Zapier",0.7,IF(W260="その他",0.5,0.5)))))))))))))))</f>
        <v/>
      </c>
      <c r="Y260" s="22">
        <f>IFERROR(U260*(1-X260),"")</f>
        <v/>
      </c>
      <c r="Z260" s="22">
        <f>IFERROR(U260-Y260,"")</f>
        <v/>
      </c>
      <c r="AA260" s="22">
        <f>IF(AND(P260&gt;0,Q260&gt;=0),P260-Q260,"")</f>
        <v/>
      </c>
      <c r="AB260" s="22">
        <f>IF(P260&gt;0,(P260-Q260)/P260,"")</f>
        <v/>
      </c>
    </row>
    <row r="261" hidden="1" ht="15.75" customHeight="1" s="44">
      <c r="A261" s="18">
        <f>IF('簡易入力モード'!A261&lt;&gt;"",'簡易入力モード'!A261,"")</f>
        <v/>
      </c>
      <c r="B261" s="18" t="n"/>
      <c r="C261" s="19">
        <f>IF('簡易入力モード'!B261&lt;&gt;"",'簡易入力モード'!B261,"")</f>
        <v/>
      </c>
      <c r="D261" s="19">
        <f>IF('簡易入力モード'!C261&lt;&gt;"",'簡易入力モード'!C261,"")</f>
        <v/>
      </c>
      <c r="E261" s="19" t="n"/>
      <c r="F261" s="19" t="n"/>
      <c r="G261" s="19" t="n"/>
      <c r="H261" s="19" t="n"/>
      <c r="I261" s="19" t="n"/>
      <c r="J261" s="19" t="n"/>
      <c r="K261" s="19" t="n"/>
      <c r="L261" s="20" t="n"/>
      <c r="M261" s="20" t="n"/>
      <c r="N261" s="20" t="n"/>
      <c r="O261" s="20" t="n"/>
      <c r="P261" s="20" t="n"/>
      <c r="Q261" s="20" t="n"/>
      <c r="R261" s="18">
        <f>IF('簡易入力モード'!E261&lt;&gt;"",'簡易入力モード'!E261,"")</f>
        <v/>
      </c>
      <c r="S261" s="21" t="n"/>
      <c r="T261" s="19" t="n"/>
      <c r="U261" s="22">
        <f>IFERROR(C261*(D261+E261),"")</f>
        <v/>
      </c>
      <c r="V261" s="22">
        <f>ROUND(100*(0.2*MIN(1,IFERROR(C261/20,0))+0.15*MIN(1,IFERROR(E261/30,0))+0.2*IF(TRIM(G261)="高",1,IF(TRIM(G261)="中",0.5,0))+0.15*IF(TRIM(H261)="高",1,IF(TRIM(H261)="中",0.5,0))+0.1*MIN(1,IFERROR(F261/20,0))+0.15*IF(TRIM(I261)="高",1,IF(TRIM(I261)="中",0.5,0))+0.15*(1-IF(TRIM(J261)="高",1,IF(TRIM(J261)="中",0.5,0)))),0)</f>
        <v/>
      </c>
      <c r="W261" s="22">
        <f>IF(G261="高",IF(H261&lt;&gt;"低","GAS",IF(I261="高","NotebookLM","Gem")),IF(I261="高","NotebookLM","Gem"))</f>
        <v/>
      </c>
      <c r="X261" s="22">
        <f>IF(W261="Gem",0.4,IF(W261="NotebookLM",0.5,IF(W261="GAS",0.7,IF(W261="Microsoft Copilot",0.4,IF(W261="Microsoft 365 AI",0.4,IF(W261="Power Automate",0.7,IF(W261="Power Apps",0.6,IF(W261="ChatGPT",0.5,IF(W261="Claude",0.5,IF(W261="Gemini",0.5,IF(W261="Dify",0.6,IF(W261="n8n",0.7,IF(W261="Make",0.7,IF(W261="Zapier",0.7,IF(W261="その他",0.5,0.5)))))))))))))))</f>
        <v/>
      </c>
      <c r="Y261" s="22">
        <f>IFERROR(U261*(1-X261),"")</f>
        <v/>
      </c>
      <c r="Z261" s="22">
        <f>IFERROR(U261-Y261,"")</f>
        <v/>
      </c>
      <c r="AA261" s="22">
        <f>IF(AND(P261&gt;0,Q261&gt;=0),P261-Q261,"")</f>
        <v/>
      </c>
      <c r="AB261" s="22">
        <f>IF(P261&gt;0,(P261-Q261)/P261,"")</f>
        <v/>
      </c>
    </row>
    <row r="262" hidden="1" ht="15.75" customHeight="1" s="44">
      <c r="A262" s="18">
        <f>IF('簡易入力モード'!A262&lt;&gt;"",'簡易入力モード'!A262,"")</f>
        <v/>
      </c>
      <c r="B262" s="18" t="n"/>
      <c r="C262" s="19">
        <f>IF('簡易入力モード'!B262&lt;&gt;"",'簡易入力モード'!B262,"")</f>
        <v/>
      </c>
      <c r="D262" s="19">
        <f>IF('簡易入力モード'!C262&lt;&gt;"",'簡易入力モード'!C262,"")</f>
        <v/>
      </c>
      <c r="E262" s="19" t="n"/>
      <c r="F262" s="19" t="n"/>
      <c r="G262" s="19" t="n"/>
      <c r="H262" s="19" t="n"/>
      <c r="I262" s="19" t="n"/>
      <c r="J262" s="19" t="n"/>
      <c r="K262" s="19" t="n"/>
      <c r="L262" s="20" t="n"/>
      <c r="M262" s="20" t="n"/>
      <c r="N262" s="20" t="n"/>
      <c r="O262" s="20" t="n"/>
      <c r="P262" s="20" t="n"/>
      <c r="Q262" s="20" t="n"/>
      <c r="R262" s="18">
        <f>IF('簡易入力モード'!E262&lt;&gt;"",'簡易入力モード'!E262,"")</f>
        <v/>
      </c>
      <c r="S262" s="21" t="n"/>
      <c r="T262" s="19" t="n"/>
      <c r="U262" s="22">
        <f>IFERROR(C262*(D262+E262),"")</f>
        <v/>
      </c>
      <c r="V262" s="22">
        <f>ROUND(100*(0.2*MIN(1,IFERROR(C262/20,0))+0.15*MIN(1,IFERROR(E262/30,0))+0.2*IF(TRIM(G262)="高",1,IF(TRIM(G262)="中",0.5,0))+0.15*IF(TRIM(H262)="高",1,IF(TRIM(H262)="中",0.5,0))+0.1*MIN(1,IFERROR(F262/20,0))+0.15*IF(TRIM(I262)="高",1,IF(TRIM(I262)="中",0.5,0))+0.15*(1-IF(TRIM(J262)="高",1,IF(TRIM(J262)="中",0.5,0)))),0)</f>
        <v/>
      </c>
      <c r="W262" s="22">
        <f>IF(G262="高",IF(H262&lt;&gt;"低","GAS",IF(I262="高","NotebookLM","Gem")),IF(I262="高","NotebookLM","Gem"))</f>
        <v/>
      </c>
      <c r="X262" s="22">
        <f>IF(W262="Gem",0.4,IF(W262="NotebookLM",0.5,IF(W262="GAS",0.7,IF(W262="Microsoft Copilot",0.4,IF(W262="Microsoft 365 AI",0.4,IF(W262="Power Automate",0.7,IF(W262="Power Apps",0.6,IF(W262="ChatGPT",0.5,IF(W262="Claude",0.5,IF(W262="Gemini",0.5,IF(W262="Dify",0.6,IF(W262="n8n",0.7,IF(W262="Make",0.7,IF(W262="Zapier",0.7,IF(W262="その他",0.5,0.5)))))))))))))))</f>
        <v/>
      </c>
      <c r="Y262" s="22">
        <f>IFERROR(U262*(1-X262),"")</f>
        <v/>
      </c>
      <c r="Z262" s="22">
        <f>IFERROR(U262-Y262,"")</f>
        <v/>
      </c>
      <c r="AA262" s="22">
        <f>IF(AND(P262&gt;0,Q262&gt;=0),P262-Q262,"")</f>
        <v/>
      </c>
      <c r="AB262" s="22">
        <f>IF(P262&gt;0,(P262-Q262)/P262,"")</f>
        <v/>
      </c>
    </row>
    <row r="263" hidden="1" ht="15.75" customHeight="1" s="44">
      <c r="A263" s="18">
        <f>IF('簡易入力モード'!A263&lt;&gt;"",'簡易入力モード'!A263,"")</f>
        <v/>
      </c>
      <c r="B263" s="18" t="n"/>
      <c r="C263" s="19">
        <f>IF('簡易入力モード'!B263&lt;&gt;"",'簡易入力モード'!B263,"")</f>
        <v/>
      </c>
      <c r="D263" s="19">
        <f>IF('簡易入力モード'!C263&lt;&gt;"",'簡易入力モード'!C263,"")</f>
        <v/>
      </c>
      <c r="E263" s="19" t="n"/>
      <c r="F263" s="19" t="n"/>
      <c r="G263" s="19" t="n"/>
      <c r="H263" s="19" t="n"/>
      <c r="I263" s="19" t="n"/>
      <c r="J263" s="19" t="n"/>
      <c r="K263" s="19" t="n"/>
      <c r="L263" s="20" t="n"/>
      <c r="M263" s="20" t="n"/>
      <c r="N263" s="20" t="n"/>
      <c r="O263" s="20" t="n"/>
      <c r="P263" s="20" t="n"/>
      <c r="Q263" s="20" t="n"/>
      <c r="R263" s="18">
        <f>IF('簡易入力モード'!E263&lt;&gt;"",'簡易入力モード'!E263,"")</f>
        <v/>
      </c>
      <c r="S263" s="21" t="n"/>
      <c r="T263" s="19" t="n"/>
      <c r="U263" s="22">
        <f>IFERROR(C263*(D263+E263),"")</f>
        <v/>
      </c>
      <c r="V263" s="22">
        <f>ROUND(100*(0.2*MIN(1,IFERROR(C263/20,0))+0.15*MIN(1,IFERROR(E263/30,0))+0.2*IF(TRIM(G263)="高",1,IF(TRIM(G263)="中",0.5,0))+0.15*IF(TRIM(H263)="高",1,IF(TRIM(H263)="中",0.5,0))+0.1*MIN(1,IFERROR(F263/20,0))+0.15*IF(TRIM(I263)="高",1,IF(TRIM(I263)="中",0.5,0))+0.15*(1-IF(TRIM(J263)="高",1,IF(TRIM(J263)="中",0.5,0)))),0)</f>
        <v/>
      </c>
      <c r="W263" s="22">
        <f>IF(G263="高",IF(H263&lt;&gt;"低","GAS",IF(I263="高","NotebookLM","Gem")),IF(I263="高","NotebookLM","Gem"))</f>
        <v/>
      </c>
      <c r="X263" s="22">
        <f>IF(W263="Gem",0.4,IF(W263="NotebookLM",0.5,IF(W263="GAS",0.7,IF(W263="Microsoft Copilot",0.4,IF(W263="Microsoft 365 AI",0.4,IF(W263="Power Automate",0.7,IF(W263="Power Apps",0.6,IF(W263="ChatGPT",0.5,IF(W263="Claude",0.5,IF(W263="Gemini",0.5,IF(W263="Dify",0.6,IF(W263="n8n",0.7,IF(W263="Make",0.7,IF(W263="Zapier",0.7,IF(W263="その他",0.5,0.5)))))))))))))))</f>
        <v/>
      </c>
      <c r="Y263" s="22">
        <f>IFERROR(U263*(1-X263),"")</f>
        <v/>
      </c>
      <c r="Z263" s="22">
        <f>IFERROR(U263-Y263,"")</f>
        <v/>
      </c>
      <c r="AA263" s="22">
        <f>IF(AND(P263&gt;0,Q263&gt;=0),P263-Q263,"")</f>
        <v/>
      </c>
      <c r="AB263" s="22">
        <f>IF(P263&gt;0,(P263-Q263)/P263,"")</f>
        <v/>
      </c>
    </row>
    <row r="264" hidden="1" ht="15.75" customHeight="1" s="44">
      <c r="A264" s="18">
        <f>IF('簡易入力モード'!A264&lt;&gt;"",'簡易入力モード'!A264,"")</f>
        <v/>
      </c>
      <c r="B264" s="18" t="n"/>
      <c r="C264" s="19">
        <f>IF('簡易入力モード'!B264&lt;&gt;"",'簡易入力モード'!B264,"")</f>
        <v/>
      </c>
      <c r="D264" s="19">
        <f>IF('簡易入力モード'!C264&lt;&gt;"",'簡易入力モード'!C264,"")</f>
        <v/>
      </c>
      <c r="E264" s="19" t="n"/>
      <c r="F264" s="19" t="n"/>
      <c r="G264" s="19" t="n"/>
      <c r="H264" s="19" t="n"/>
      <c r="I264" s="19" t="n"/>
      <c r="J264" s="19" t="n"/>
      <c r="K264" s="19" t="n"/>
      <c r="L264" s="20" t="n"/>
      <c r="M264" s="20" t="n"/>
      <c r="N264" s="20" t="n"/>
      <c r="O264" s="20" t="n"/>
      <c r="P264" s="20" t="n"/>
      <c r="Q264" s="20" t="n"/>
      <c r="R264" s="18">
        <f>IF('簡易入力モード'!E264&lt;&gt;"",'簡易入力モード'!E264,"")</f>
        <v/>
      </c>
      <c r="S264" s="21" t="n"/>
      <c r="T264" s="19" t="n"/>
      <c r="U264" s="22">
        <f>IFERROR(C264*(D264+E264),"")</f>
        <v/>
      </c>
      <c r="V264" s="22">
        <f>ROUND(100*(0.2*MIN(1,IFERROR(C264/20,0))+0.15*MIN(1,IFERROR(E264/30,0))+0.2*IF(TRIM(G264)="高",1,IF(TRIM(G264)="中",0.5,0))+0.15*IF(TRIM(H264)="高",1,IF(TRIM(H264)="中",0.5,0))+0.1*MIN(1,IFERROR(F264/20,0))+0.15*IF(TRIM(I264)="高",1,IF(TRIM(I264)="中",0.5,0))+0.15*(1-IF(TRIM(J264)="高",1,IF(TRIM(J264)="中",0.5,0)))),0)</f>
        <v/>
      </c>
      <c r="W264" s="22">
        <f>IF(G264="高",IF(H264&lt;&gt;"低","GAS",IF(I264="高","NotebookLM","Gem")),IF(I264="高","NotebookLM","Gem"))</f>
        <v/>
      </c>
      <c r="X264" s="22">
        <f>IF(W264="Gem",0.4,IF(W264="NotebookLM",0.5,IF(W264="GAS",0.7,IF(W264="Microsoft Copilot",0.4,IF(W264="Microsoft 365 AI",0.4,IF(W264="Power Automate",0.7,IF(W264="Power Apps",0.6,IF(W264="ChatGPT",0.5,IF(W264="Claude",0.5,IF(W264="Gemini",0.5,IF(W264="Dify",0.6,IF(W264="n8n",0.7,IF(W264="Make",0.7,IF(W264="Zapier",0.7,IF(W264="その他",0.5,0.5)))))))))))))))</f>
        <v/>
      </c>
      <c r="Y264" s="22">
        <f>IFERROR(U264*(1-X264),"")</f>
        <v/>
      </c>
      <c r="Z264" s="22">
        <f>IFERROR(U264-Y264,"")</f>
        <v/>
      </c>
      <c r="AA264" s="22">
        <f>IF(AND(P264&gt;0,Q264&gt;=0),P264-Q264,"")</f>
        <v/>
      </c>
      <c r="AB264" s="22">
        <f>IF(P264&gt;0,(P264-Q264)/P264,"")</f>
        <v/>
      </c>
    </row>
    <row r="265" hidden="1" ht="15.75" customHeight="1" s="44">
      <c r="A265" s="18">
        <f>IF('簡易入力モード'!A265&lt;&gt;"",'簡易入力モード'!A265,"")</f>
        <v/>
      </c>
      <c r="B265" s="18" t="n"/>
      <c r="C265" s="19">
        <f>IF('簡易入力モード'!B265&lt;&gt;"",'簡易入力モード'!B265,"")</f>
        <v/>
      </c>
      <c r="D265" s="19">
        <f>IF('簡易入力モード'!C265&lt;&gt;"",'簡易入力モード'!C265,"")</f>
        <v/>
      </c>
      <c r="E265" s="19" t="n"/>
      <c r="F265" s="19" t="n"/>
      <c r="G265" s="19" t="n"/>
      <c r="H265" s="19" t="n"/>
      <c r="I265" s="19" t="n"/>
      <c r="J265" s="19" t="n"/>
      <c r="K265" s="19" t="n"/>
      <c r="L265" s="20" t="n"/>
      <c r="M265" s="20" t="n"/>
      <c r="N265" s="20" t="n"/>
      <c r="O265" s="20" t="n"/>
      <c r="P265" s="20" t="n"/>
      <c r="Q265" s="20" t="n"/>
      <c r="R265" s="18">
        <f>IF('簡易入力モード'!E265&lt;&gt;"",'簡易入力モード'!E265,"")</f>
        <v/>
      </c>
      <c r="S265" s="21" t="n"/>
      <c r="T265" s="19" t="n"/>
      <c r="U265" s="22">
        <f>IFERROR(C265*(D265+E265),"")</f>
        <v/>
      </c>
      <c r="V265" s="22">
        <f>ROUND(100*(0.2*MIN(1,IFERROR(C265/20,0))+0.15*MIN(1,IFERROR(E265/30,0))+0.2*IF(TRIM(G265)="高",1,IF(TRIM(G265)="中",0.5,0))+0.15*IF(TRIM(H265)="高",1,IF(TRIM(H265)="中",0.5,0))+0.1*MIN(1,IFERROR(F265/20,0))+0.15*IF(TRIM(I265)="高",1,IF(TRIM(I265)="中",0.5,0))+0.15*(1-IF(TRIM(J265)="高",1,IF(TRIM(J265)="中",0.5,0)))),0)</f>
        <v/>
      </c>
      <c r="W265" s="22">
        <f>IF(G265="高",IF(H265&lt;&gt;"低","GAS",IF(I265="高","NotebookLM","Gem")),IF(I265="高","NotebookLM","Gem"))</f>
        <v/>
      </c>
      <c r="X265" s="22">
        <f>IF(W265="Gem",0.4,IF(W265="NotebookLM",0.5,IF(W265="GAS",0.7,IF(W265="Microsoft Copilot",0.4,IF(W265="Microsoft 365 AI",0.4,IF(W265="Power Automate",0.7,IF(W265="Power Apps",0.6,IF(W265="ChatGPT",0.5,IF(W265="Claude",0.5,IF(W265="Gemini",0.5,IF(W265="Dify",0.6,IF(W265="n8n",0.7,IF(W265="Make",0.7,IF(W265="Zapier",0.7,IF(W265="その他",0.5,0.5)))))))))))))))</f>
        <v/>
      </c>
      <c r="Y265" s="22">
        <f>IFERROR(U265*(1-X265),"")</f>
        <v/>
      </c>
      <c r="Z265" s="22">
        <f>IFERROR(U265-Y265,"")</f>
        <v/>
      </c>
      <c r="AA265" s="22">
        <f>IF(AND(P265&gt;0,Q265&gt;=0),P265-Q265,"")</f>
        <v/>
      </c>
      <c r="AB265" s="22">
        <f>IF(P265&gt;0,(P265-Q265)/P265,"")</f>
        <v/>
      </c>
    </row>
    <row r="266" hidden="1" ht="15.75" customHeight="1" s="44">
      <c r="A266" s="18">
        <f>IF('簡易入力モード'!A266&lt;&gt;"",'簡易入力モード'!A266,"")</f>
        <v/>
      </c>
      <c r="B266" s="18" t="n"/>
      <c r="C266" s="19">
        <f>IF('簡易入力モード'!B266&lt;&gt;"",'簡易入力モード'!B266,"")</f>
        <v/>
      </c>
      <c r="D266" s="19">
        <f>IF('簡易入力モード'!C266&lt;&gt;"",'簡易入力モード'!C266,"")</f>
        <v/>
      </c>
      <c r="E266" s="19" t="n"/>
      <c r="F266" s="19" t="n"/>
      <c r="G266" s="19" t="n"/>
      <c r="H266" s="19" t="n"/>
      <c r="I266" s="19" t="n"/>
      <c r="J266" s="19" t="n"/>
      <c r="K266" s="19" t="n"/>
      <c r="L266" s="20" t="n"/>
      <c r="M266" s="20" t="n"/>
      <c r="N266" s="20" t="n"/>
      <c r="O266" s="20" t="n"/>
      <c r="P266" s="20" t="n"/>
      <c r="Q266" s="20" t="n"/>
      <c r="R266" s="18">
        <f>IF('簡易入力モード'!E266&lt;&gt;"",'簡易入力モード'!E266,"")</f>
        <v/>
      </c>
      <c r="S266" s="21" t="n"/>
      <c r="T266" s="19" t="n"/>
      <c r="U266" s="22">
        <f>IFERROR(C266*(D266+E266),"")</f>
        <v/>
      </c>
      <c r="V266" s="22">
        <f>ROUND(100*(0.2*MIN(1,IFERROR(C266/20,0))+0.15*MIN(1,IFERROR(E266/30,0))+0.2*IF(TRIM(G266)="高",1,IF(TRIM(G266)="中",0.5,0))+0.15*IF(TRIM(H266)="高",1,IF(TRIM(H266)="中",0.5,0))+0.1*MIN(1,IFERROR(F266/20,0))+0.15*IF(TRIM(I266)="高",1,IF(TRIM(I266)="中",0.5,0))+0.15*(1-IF(TRIM(J266)="高",1,IF(TRIM(J266)="中",0.5,0)))),0)</f>
        <v/>
      </c>
      <c r="W266" s="22">
        <f>IF(G266="高",IF(H266&lt;&gt;"低","GAS",IF(I266="高","NotebookLM","Gem")),IF(I266="高","NotebookLM","Gem"))</f>
        <v/>
      </c>
      <c r="X266" s="22">
        <f>IF(W266="Gem",0.4,IF(W266="NotebookLM",0.5,IF(W266="GAS",0.7,IF(W266="Microsoft Copilot",0.4,IF(W266="Microsoft 365 AI",0.4,IF(W266="Power Automate",0.7,IF(W266="Power Apps",0.6,IF(W266="ChatGPT",0.5,IF(W266="Claude",0.5,IF(W266="Gemini",0.5,IF(W266="Dify",0.6,IF(W266="n8n",0.7,IF(W266="Make",0.7,IF(W266="Zapier",0.7,IF(W266="その他",0.5,0.5)))))))))))))))</f>
        <v/>
      </c>
      <c r="Y266" s="22">
        <f>IFERROR(U266*(1-X266),"")</f>
        <v/>
      </c>
      <c r="Z266" s="22">
        <f>IFERROR(U266-Y266,"")</f>
        <v/>
      </c>
      <c r="AA266" s="22">
        <f>IF(AND(P266&gt;0,Q266&gt;=0),P266-Q266,"")</f>
        <v/>
      </c>
      <c r="AB266" s="22">
        <f>IF(P266&gt;0,(P266-Q266)/P266,"")</f>
        <v/>
      </c>
    </row>
    <row r="267" hidden="1" ht="15.75" customHeight="1" s="44">
      <c r="A267" s="18">
        <f>IF('簡易入力モード'!A267&lt;&gt;"",'簡易入力モード'!A267,"")</f>
        <v/>
      </c>
      <c r="B267" s="18" t="n"/>
      <c r="C267" s="19">
        <f>IF('簡易入力モード'!B267&lt;&gt;"",'簡易入力モード'!B267,"")</f>
        <v/>
      </c>
      <c r="D267" s="19">
        <f>IF('簡易入力モード'!C267&lt;&gt;"",'簡易入力モード'!C267,"")</f>
        <v/>
      </c>
      <c r="E267" s="19" t="n"/>
      <c r="F267" s="19" t="n"/>
      <c r="G267" s="19" t="n"/>
      <c r="H267" s="19" t="n"/>
      <c r="I267" s="19" t="n"/>
      <c r="J267" s="19" t="n"/>
      <c r="K267" s="19" t="n"/>
      <c r="L267" s="20" t="n"/>
      <c r="M267" s="20" t="n"/>
      <c r="N267" s="20" t="n"/>
      <c r="O267" s="20" t="n"/>
      <c r="P267" s="20" t="n"/>
      <c r="Q267" s="20" t="n"/>
      <c r="R267" s="18">
        <f>IF('簡易入力モード'!E267&lt;&gt;"",'簡易入力モード'!E267,"")</f>
        <v/>
      </c>
      <c r="S267" s="21" t="n"/>
      <c r="T267" s="19" t="n"/>
      <c r="U267" s="22">
        <f>IFERROR(C267*(D267+E267),"")</f>
        <v/>
      </c>
      <c r="V267" s="22">
        <f>ROUND(100*(0.2*MIN(1,IFERROR(C267/20,0))+0.15*MIN(1,IFERROR(E267/30,0))+0.2*IF(TRIM(G267)="高",1,IF(TRIM(G267)="中",0.5,0))+0.15*IF(TRIM(H267)="高",1,IF(TRIM(H267)="中",0.5,0))+0.1*MIN(1,IFERROR(F267/20,0))+0.15*IF(TRIM(I267)="高",1,IF(TRIM(I267)="中",0.5,0))+0.15*(1-IF(TRIM(J267)="高",1,IF(TRIM(J267)="中",0.5,0)))),0)</f>
        <v/>
      </c>
      <c r="W267" s="22">
        <f>IF(G267="高",IF(H267&lt;&gt;"低","GAS",IF(I267="高","NotebookLM","Gem")),IF(I267="高","NotebookLM","Gem"))</f>
        <v/>
      </c>
      <c r="X267" s="22">
        <f>IF(W267="Gem",0.4,IF(W267="NotebookLM",0.5,IF(W267="GAS",0.7,IF(W267="Microsoft Copilot",0.4,IF(W267="Microsoft 365 AI",0.4,IF(W267="Power Automate",0.7,IF(W267="Power Apps",0.6,IF(W267="ChatGPT",0.5,IF(W267="Claude",0.5,IF(W267="Gemini",0.5,IF(W267="Dify",0.6,IF(W267="n8n",0.7,IF(W267="Make",0.7,IF(W267="Zapier",0.7,IF(W267="その他",0.5,0.5)))))))))))))))</f>
        <v/>
      </c>
      <c r="Y267" s="22">
        <f>IFERROR(U267*(1-X267),"")</f>
        <v/>
      </c>
      <c r="Z267" s="22">
        <f>IFERROR(U267-Y267,"")</f>
        <v/>
      </c>
      <c r="AA267" s="22">
        <f>IF(AND(P267&gt;0,Q267&gt;=0),P267-Q267,"")</f>
        <v/>
      </c>
      <c r="AB267" s="22">
        <f>IF(P267&gt;0,(P267-Q267)/P267,"")</f>
        <v/>
      </c>
    </row>
    <row r="268" hidden="1" ht="15.75" customHeight="1" s="44">
      <c r="A268" s="18">
        <f>IF('簡易入力モード'!A268&lt;&gt;"",'簡易入力モード'!A268,"")</f>
        <v/>
      </c>
      <c r="B268" s="18" t="n"/>
      <c r="C268" s="19">
        <f>IF('簡易入力モード'!B268&lt;&gt;"",'簡易入力モード'!B268,"")</f>
        <v/>
      </c>
      <c r="D268" s="19">
        <f>IF('簡易入力モード'!C268&lt;&gt;"",'簡易入力モード'!C268,"")</f>
        <v/>
      </c>
      <c r="E268" s="19" t="n"/>
      <c r="F268" s="19" t="n"/>
      <c r="G268" s="19" t="n"/>
      <c r="H268" s="19" t="n"/>
      <c r="I268" s="19" t="n"/>
      <c r="J268" s="19" t="n"/>
      <c r="K268" s="19" t="n"/>
      <c r="L268" s="20" t="n"/>
      <c r="M268" s="20" t="n"/>
      <c r="N268" s="20" t="n"/>
      <c r="O268" s="20" t="n"/>
      <c r="P268" s="20" t="n"/>
      <c r="Q268" s="20" t="n"/>
      <c r="R268" s="18">
        <f>IF('簡易入力モード'!E268&lt;&gt;"",'簡易入力モード'!E268,"")</f>
        <v/>
      </c>
      <c r="S268" s="21" t="n"/>
      <c r="T268" s="19" t="n"/>
      <c r="U268" s="22">
        <f>IFERROR(C268*(D268+E268),"")</f>
        <v/>
      </c>
      <c r="V268" s="22">
        <f>ROUND(100*(0.2*MIN(1,IFERROR(C268/20,0))+0.15*MIN(1,IFERROR(E268/30,0))+0.2*IF(TRIM(G268)="高",1,IF(TRIM(G268)="中",0.5,0))+0.15*IF(TRIM(H268)="高",1,IF(TRIM(H268)="中",0.5,0))+0.1*MIN(1,IFERROR(F268/20,0))+0.15*IF(TRIM(I268)="高",1,IF(TRIM(I268)="中",0.5,0))+0.15*(1-IF(TRIM(J268)="高",1,IF(TRIM(J268)="中",0.5,0)))),0)</f>
        <v/>
      </c>
      <c r="W268" s="22">
        <f>IF(G268="高",IF(H268&lt;&gt;"低","GAS",IF(I268="高","NotebookLM","Gem")),IF(I268="高","NotebookLM","Gem"))</f>
        <v/>
      </c>
      <c r="X268" s="22">
        <f>IF(W268="Gem",0.4,IF(W268="NotebookLM",0.5,IF(W268="GAS",0.7,IF(W268="Microsoft Copilot",0.4,IF(W268="Microsoft 365 AI",0.4,IF(W268="Power Automate",0.7,IF(W268="Power Apps",0.6,IF(W268="ChatGPT",0.5,IF(W268="Claude",0.5,IF(W268="Gemini",0.5,IF(W268="Dify",0.6,IF(W268="n8n",0.7,IF(W268="Make",0.7,IF(W268="Zapier",0.7,IF(W268="その他",0.5,0.5)))))))))))))))</f>
        <v/>
      </c>
      <c r="Y268" s="22">
        <f>IFERROR(U268*(1-X268),"")</f>
        <v/>
      </c>
      <c r="Z268" s="22">
        <f>IFERROR(U268-Y268,"")</f>
        <v/>
      </c>
      <c r="AA268" s="22">
        <f>IF(AND(P268&gt;0,Q268&gt;=0),P268-Q268,"")</f>
        <v/>
      </c>
      <c r="AB268" s="22">
        <f>IF(P268&gt;0,(P268-Q268)/P268,"")</f>
        <v/>
      </c>
    </row>
    <row r="269" hidden="1" ht="15.75" customHeight="1" s="44">
      <c r="A269" s="18">
        <f>IF('簡易入力モード'!A269&lt;&gt;"",'簡易入力モード'!A269,"")</f>
        <v/>
      </c>
      <c r="B269" s="18" t="n"/>
      <c r="C269" s="19">
        <f>IF('簡易入力モード'!B269&lt;&gt;"",'簡易入力モード'!B269,"")</f>
        <v/>
      </c>
      <c r="D269" s="19">
        <f>IF('簡易入力モード'!C269&lt;&gt;"",'簡易入力モード'!C269,"")</f>
        <v/>
      </c>
      <c r="E269" s="19" t="n"/>
      <c r="F269" s="19" t="n"/>
      <c r="G269" s="19" t="n"/>
      <c r="H269" s="19" t="n"/>
      <c r="I269" s="19" t="n"/>
      <c r="J269" s="19" t="n"/>
      <c r="K269" s="19" t="n"/>
      <c r="L269" s="20" t="n"/>
      <c r="M269" s="20" t="n"/>
      <c r="N269" s="20" t="n"/>
      <c r="O269" s="20" t="n"/>
      <c r="P269" s="20" t="n"/>
      <c r="Q269" s="20" t="n"/>
      <c r="R269" s="18">
        <f>IF('簡易入力モード'!E269&lt;&gt;"",'簡易入力モード'!E269,"")</f>
        <v/>
      </c>
      <c r="S269" s="21" t="n"/>
      <c r="T269" s="19" t="n"/>
      <c r="U269" s="22">
        <f>IFERROR(C269*(D269+E269),"")</f>
        <v/>
      </c>
      <c r="V269" s="22">
        <f>ROUND(100*(0.2*MIN(1,IFERROR(C269/20,0))+0.15*MIN(1,IFERROR(E269/30,0))+0.2*IF(TRIM(G269)="高",1,IF(TRIM(G269)="中",0.5,0))+0.15*IF(TRIM(H269)="高",1,IF(TRIM(H269)="中",0.5,0))+0.1*MIN(1,IFERROR(F269/20,0))+0.15*IF(TRIM(I269)="高",1,IF(TRIM(I269)="中",0.5,0))+0.15*(1-IF(TRIM(J269)="高",1,IF(TRIM(J269)="中",0.5,0)))),0)</f>
        <v/>
      </c>
      <c r="W269" s="22">
        <f>IF(G269="高",IF(H269&lt;&gt;"低","GAS",IF(I269="高","NotebookLM","Gem")),IF(I269="高","NotebookLM","Gem"))</f>
        <v/>
      </c>
      <c r="X269" s="22">
        <f>IF(W269="Gem",0.4,IF(W269="NotebookLM",0.5,IF(W269="GAS",0.7,IF(W269="Microsoft Copilot",0.4,IF(W269="Microsoft 365 AI",0.4,IF(W269="Power Automate",0.7,IF(W269="Power Apps",0.6,IF(W269="ChatGPT",0.5,IF(W269="Claude",0.5,IF(W269="Gemini",0.5,IF(W269="Dify",0.6,IF(W269="n8n",0.7,IF(W269="Make",0.7,IF(W269="Zapier",0.7,IF(W269="その他",0.5,0.5)))))))))))))))</f>
        <v/>
      </c>
      <c r="Y269" s="22">
        <f>IFERROR(U269*(1-X269),"")</f>
        <v/>
      </c>
      <c r="Z269" s="22">
        <f>IFERROR(U269-Y269,"")</f>
        <v/>
      </c>
      <c r="AA269" s="22">
        <f>IF(AND(P269&gt;0,Q269&gt;=0),P269-Q269,"")</f>
        <v/>
      </c>
      <c r="AB269" s="22">
        <f>IF(P269&gt;0,(P269-Q269)/P269,"")</f>
        <v/>
      </c>
    </row>
    <row r="270" hidden="1" ht="15.75" customHeight="1" s="44">
      <c r="A270" s="18">
        <f>IF('簡易入力モード'!A270&lt;&gt;"",'簡易入力モード'!A270,"")</f>
        <v/>
      </c>
      <c r="B270" s="18" t="n"/>
      <c r="C270" s="19">
        <f>IF('簡易入力モード'!B270&lt;&gt;"",'簡易入力モード'!B270,"")</f>
        <v/>
      </c>
      <c r="D270" s="19">
        <f>IF('簡易入力モード'!C270&lt;&gt;"",'簡易入力モード'!C270,"")</f>
        <v/>
      </c>
      <c r="E270" s="19" t="n"/>
      <c r="F270" s="19" t="n"/>
      <c r="G270" s="19" t="n"/>
      <c r="H270" s="19" t="n"/>
      <c r="I270" s="19" t="n"/>
      <c r="J270" s="19" t="n"/>
      <c r="K270" s="19" t="n"/>
      <c r="L270" s="20" t="n"/>
      <c r="M270" s="20" t="n"/>
      <c r="N270" s="20" t="n"/>
      <c r="O270" s="20" t="n"/>
      <c r="P270" s="20" t="n"/>
      <c r="Q270" s="20" t="n"/>
      <c r="R270" s="18">
        <f>IF('簡易入力モード'!E270&lt;&gt;"",'簡易入力モード'!E270,"")</f>
        <v/>
      </c>
      <c r="S270" s="21" t="n"/>
      <c r="T270" s="19" t="n"/>
      <c r="U270" s="22">
        <f>IFERROR(C270*(D270+E270),"")</f>
        <v/>
      </c>
      <c r="V270" s="22">
        <f>ROUND(100*(0.2*MIN(1,IFERROR(C270/20,0))+0.15*MIN(1,IFERROR(E270/30,0))+0.2*IF(TRIM(G270)="高",1,IF(TRIM(G270)="中",0.5,0))+0.15*IF(TRIM(H270)="高",1,IF(TRIM(H270)="中",0.5,0))+0.1*MIN(1,IFERROR(F270/20,0))+0.15*IF(TRIM(I270)="高",1,IF(TRIM(I270)="中",0.5,0))+0.15*(1-IF(TRIM(J270)="高",1,IF(TRIM(J270)="中",0.5,0)))),0)</f>
        <v/>
      </c>
      <c r="W270" s="22">
        <f>IF(G270="高",IF(H270&lt;&gt;"低","GAS",IF(I270="高","NotebookLM","Gem")),IF(I270="高","NotebookLM","Gem"))</f>
        <v/>
      </c>
      <c r="X270" s="22">
        <f>IF(W270="Gem",0.4,IF(W270="NotebookLM",0.5,IF(W270="GAS",0.7,IF(W270="Microsoft Copilot",0.4,IF(W270="Microsoft 365 AI",0.4,IF(W270="Power Automate",0.7,IF(W270="Power Apps",0.6,IF(W270="ChatGPT",0.5,IF(W270="Claude",0.5,IF(W270="Gemini",0.5,IF(W270="Dify",0.6,IF(W270="n8n",0.7,IF(W270="Make",0.7,IF(W270="Zapier",0.7,IF(W270="その他",0.5,0.5)))))))))))))))</f>
        <v/>
      </c>
      <c r="Y270" s="22">
        <f>IFERROR(U270*(1-X270),"")</f>
        <v/>
      </c>
      <c r="Z270" s="22">
        <f>IFERROR(U270-Y270,"")</f>
        <v/>
      </c>
      <c r="AA270" s="22">
        <f>IF(AND(P270&gt;0,Q270&gt;=0),P270-Q270,"")</f>
        <v/>
      </c>
      <c r="AB270" s="22">
        <f>IF(P270&gt;0,(P270-Q270)/P270,"")</f>
        <v/>
      </c>
    </row>
    <row r="271" hidden="1" ht="15.75" customHeight="1" s="44">
      <c r="A271" s="18">
        <f>IF('簡易入力モード'!A271&lt;&gt;"",'簡易入力モード'!A271,"")</f>
        <v/>
      </c>
      <c r="B271" s="18" t="n"/>
      <c r="C271" s="19">
        <f>IF('簡易入力モード'!B271&lt;&gt;"",'簡易入力モード'!B271,"")</f>
        <v/>
      </c>
      <c r="D271" s="19">
        <f>IF('簡易入力モード'!C271&lt;&gt;"",'簡易入力モード'!C271,"")</f>
        <v/>
      </c>
      <c r="E271" s="19" t="n"/>
      <c r="F271" s="19" t="n"/>
      <c r="G271" s="19" t="n"/>
      <c r="H271" s="19" t="n"/>
      <c r="I271" s="19" t="n"/>
      <c r="J271" s="19" t="n"/>
      <c r="K271" s="19" t="n"/>
      <c r="L271" s="20" t="n"/>
      <c r="M271" s="20" t="n"/>
      <c r="N271" s="20" t="n"/>
      <c r="O271" s="20" t="n"/>
      <c r="P271" s="20" t="n"/>
      <c r="Q271" s="20" t="n"/>
      <c r="R271" s="18">
        <f>IF('簡易入力モード'!E271&lt;&gt;"",'簡易入力モード'!E271,"")</f>
        <v/>
      </c>
      <c r="S271" s="21" t="n"/>
      <c r="T271" s="19" t="n"/>
      <c r="U271" s="22">
        <f>IFERROR(C271*(D271+E271),"")</f>
        <v/>
      </c>
      <c r="V271" s="22">
        <f>ROUND(100*(0.2*MIN(1,IFERROR(C271/20,0))+0.15*MIN(1,IFERROR(E271/30,0))+0.2*IF(TRIM(G271)="高",1,IF(TRIM(G271)="中",0.5,0))+0.15*IF(TRIM(H271)="高",1,IF(TRIM(H271)="中",0.5,0))+0.1*MIN(1,IFERROR(F271/20,0))+0.15*IF(TRIM(I271)="高",1,IF(TRIM(I271)="中",0.5,0))+0.15*(1-IF(TRIM(J271)="高",1,IF(TRIM(J271)="中",0.5,0)))),0)</f>
        <v/>
      </c>
      <c r="W271" s="22">
        <f>IF(G271="高",IF(H271&lt;&gt;"低","GAS",IF(I271="高","NotebookLM","Gem")),IF(I271="高","NotebookLM","Gem"))</f>
        <v/>
      </c>
      <c r="X271" s="22">
        <f>IF(W271="Gem",0.4,IF(W271="NotebookLM",0.5,IF(W271="GAS",0.7,IF(W271="Microsoft Copilot",0.4,IF(W271="Microsoft 365 AI",0.4,IF(W271="Power Automate",0.7,IF(W271="Power Apps",0.6,IF(W271="ChatGPT",0.5,IF(W271="Claude",0.5,IF(W271="Gemini",0.5,IF(W271="Dify",0.6,IF(W271="n8n",0.7,IF(W271="Make",0.7,IF(W271="Zapier",0.7,IF(W271="その他",0.5,0.5)))))))))))))))</f>
        <v/>
      </c>
      <c r="Y271" s="22">
        <f>IFERROR(U271*(1-X271),"")</f>
        <v/>
      </c>
      <c r="Z271" s="22">
        <f>IFERROR(U271-Y271,"")</f>
        <v/>
      </c>
      <c r="AA271" s="22">
        <f>IF(AND(P271&gt;0,Q271&gt;=0),P271-Q271,"")</f>
        <v/>
      </c>
      <c r="AB271" s="22">
        <f>IF(P271&gt;0,(P271-Q271)/P271,"")</f>
        <v/>
      </c>
    </row>
    <row r="272" hidden="1" ht="15.75" customHeight="1" s="44">
      <c r="A272" s="18">
        <f>IF('簡易入力モード'!A272&lt;&gt;"",'簡易入力モード'!A272,"")</f>
        <v/>
      </c>
      <c r="B272" s="18" t="n"/>
      <c r="C272" s="19">
        <f>IF('簡易入力モード'!B272&lt;&gt;"",'簡易入力モード'!B272,"")</f>
        <v/>
      </c>
      <c r="D272" s="19">
        <f>IF('簡易入力モード'!C272&lt;&gt;"",'簡易入力モード'!C272,"")</f>
        <v/>
      </c>
      <c r="E272" s="19" t="n"/>
      <c r="F272" s="19" t="n"/>
      <c r="G272" s="19" t="n"/>
      <c r="H272" s="19" t="n"/>
      <c r="I272" s="19" t="n"/>
      <c r="J272" s="19" t="n"/>
      <c r="K272" s="19" t="n"/>
      <c r="L272" s="20" t="n"/>
      <c r="M272" s="20" t="n"/>
      <c r="N272" s="20" t="n"/>
      <c r="O272" s="20" t="n"/>
      <c r="P272" s="20" t="n"/>
      <c r="Q272" s="20" t="n"/>
      <c r="R272" s="18">
        <f>IF('簡易入力モード'!E272&lt;&gt;"",'簡易入力モード'!E272,"")</f>
        <v/>
      </c>
      <c r="S272" s="21" t="n"/>
      <c r="T272" s="19" t="n"/>
      <c r="U272" s="22">
        <f>IFERROR(C272*(D272+E272),"")</f>
        <v/>
      </c>
      <c r="V272" s="22">
        <f>ROUND(100*(0.2*MIN(1,IFERROR(C272/20,0))+0.15*MIN(1,IFERROR(E272/30,0))+0.2*IF(TRIM(G272)="高",1,IF(TRIM(G272)="中",0.5,0))+0.15*IF(TRIM(H272)="高",1,IF(TRIM(H272)="中",0.5,0))+0.1*MIN(1,IFERROR(F272/20,0))+0.15*IF(TRIM(I272)="高",1,IF(TRIM(I272)="中",0.5,0))+0.15*(1-IF(TRIM(J272)="高",1,IF(TRIM(J272)="中",0.5,0)))),0)</f>
        <v/>
      </c>
      <c r="W272" s="22">
        <f>IF(G272="高",IF(H272&lt;&gt;"低","GAS",IF(I272="高","NotebookLM","Gem")),IF(I272="高","NotebookLM","Gem"))</f>
        <v/>
      </c>
      <c r="X272" s="22">
        <f>IF(W272="Gem",0.4,IF(W272="NotebookLM",0.5,IF(W272="GAS",0.7,IF(W272="Microsoft Copilot",0.4,IF(W272="Microsoft 365 AI",0.4,IF(W272="Power Automate",0.7,IF(W272="Power Apps",0.6,IF(W272="ChatGPT",0.5,IF(W272="Claude",0.5,IF(W272="Gemini",0.5,IF(W272="Dify",0.6,IF(W272="n8n",0.7,IF(W272="Make",0.7,IF(W272="Zapier",0.7,IF(W272="その他",0.5,0.5)))))))))))))))</f>
        <v/>
      </c>
      <c r="Y272" s="22">
        <f>IFERROR(U272*(1-X272),"")</f>
        <v/>
      </c>
      <c r="Z272" s="22">
        <f>IFERROR(U272-Y272,"")</f>
        <v/>
      </c>
      <c r="AA272" s="22">
        <f>IF(AND(P272&gt;0,Q272&gt;=0),P272-Q272,"")</f>
        <v/>
      </c>
      <c r="AB272" s="22">
        <f>IF(P272&gt;0,(P272-Q272)/P272,"")</f>
        <v/>
      </c>
    </row>
    <row r="273" hidden="1" ht="15.75" customHeight="1" s="44">
      <c r="A273" s="18">
        <f>IF('簡易入力モード'!A273&lt;&gt;"",'簡易入力モード'!A273,"")</f>
        <v/>
      </c>
      <c r="B273" s="18" t="n"/>
      <c r="C273" s="19">
        <f>IF('簡易入力モード'!B273&lt;&gt;"",'簡易入力モード'!B273,"")</f>
        <v/>
      </c>
      <c r="D273" s="19">
        <f>IF('簡易入力モード'!C273&lt;&gt;"",'簡易入力モード'!C273,"")</f>
        <v/>
      </c>
      <c r="E273" s="19" t="n"/>
      <c r="F273" s="19" t="n"/>
      <c r="G273" s="19" t="n"/>
      <c r="H273" s="19" t="n"/>
      <c r="I273" s="19" t="n"/>
      <c r="J273" s="19" t="n"/>
      <c r="K273" s="19" t="n"/>
      <c r="L273" s="20" t="n"/>
      <c r="M273" s="20" t="n"/>
      <c r="N273" s="20" t="n"/>
      <c r="O273" s="20" t="n"/>
      <c r="P273" s="20" t="n"/>
      <c r="Q273" s="20" t="n"/>
      <c r="R273" s="18">
        <f>IF('簡易入力モード'!E273&lt;&gt;"",'簡易入力モード'!E273,"")</f>
        <v/>
      </c>
      <c r="S273" s="21" t="n"/>
      <c r="T273" s="19" t="n"/>
      <c r="U273" s="22">
        <f>IFERROR(C273*(D273+E273),"")</f>
        <v/>
      </c>
      <c r="V273" s="22">
        <f>ROUND(100*(0.2*MIN(1,IFERROR(C273/20,0))+0.15*MIN(1,IFERROR(E273/30,0))+0.2*IF(TRIM(G273)="高",1,IF(TRIM(G273)="中",0.5,0))+0.15*IF(TRIM(H273)="高",1,IF(TRIM(H273)="中",0.5,0))+0.1*MIN(1,IFERROR(F273/20,0))+0.15*IF(TRIM(I273)="高",1,IF(TRIM(I273)="中",0.5,0))+0.15*(1-IF(TRIM(J273)="高",1,IF(TRIM(J273)="中",0.5,0)))),0)</f>
        <v/>
      </c>
      <c r="W273" s="22">
        <f>IF(G273="高",IF(H273&lt;&gt;"低","GAS",IF(I273="高","NotebookLM","Gem")),IF(I273="高","NotebookLM","Gem"))</f>
        <v/>
      </c>
      <c r="X273" s="22">
        <f>IF(W273="Gem",0.4,IF(W273="NotebookLM",0.5,IF(W273="GAS",0.7,IF(W273="Microsoft Copilot",0.4,IF(W273="Microsoft 365 AI",0.4,IF(W273="Power Automate",0.7,IF(W273="Power Apps",0.6,IF(W273="ChatGPT",0.5,IF(W273="Claude",0.5,IF(W273="Gemini",0.5,IF(W273="Dify",0.6,IF(W273="n8n",0.7,IF(W273="Make",0.7,IF(W273="Zapier",0.7,IF(W273="その他",0.5,0.5)))))))))))))))</f>
        <v/>
      </c>
      <c r="Y273" s="22">
        <f>IFERROR(U273*(1-X273),"")</f>
        <v/>
      </c>
      <c r="Z273" s="22">
        <f>IFERROR(U273-Y273,"")</f>
        <v/>
      </c>
      <c r="AA273" s="22">
        <f>IF(AND(P273&gt;0,Q273&gt;=0),P273-Q273,"")</f>
        <v/>
      </c>
      <c r="AB273" s="22">
        <f>IF(P273&gt;0,(P273-Q273)/P273,"")</f>
        <v/>
      </c>
    </row>
    <row r="274" hidden="1" ht="15.75" customHeight="1" s="44">
      <c r="A274" s="18">
        <f>IF('簡易入力モード'!A274&lt;&gt;"",'簡易入力モード'!A274,"")</f>
        <v/>
      </c>
      <c r="B274" s="18" t="n"/>
      <c r="C274" s="19">
        <f>IF('簡易入力モード'!B274&lt;&gt;"",'簡易入力モード'!B274,"")</f>
        <v/>
      </c>
      <c r="D274" s="19">
        <f>IF('簡易入力モード'!C274&lt;&gt;"",'簡易入力モード'!C274,"")</f>
        <v/>
      </c>
      <c r="E274" s="19" t="n"/>
      <c r="F274" s="19" t="n"/>
      <c r="G274" s="19" t="n"/>
      <c r="H274" s="19" t="n"/>
      <c r="I274" s="19" t="n"/>
      <c r="J274" s="19" t="n"/>
      <c r="K274" s="19" t="n"/>
      <c r="L274" s="20" t="n"/>
      <c r="M274" s="20" t="n"/>
      <c r="N274" s="20" t="n"/>
      <c r="O274" s="20" t="n"/>
      <c r="P274" s="20" t="n"/>
      <c r="Q274" s="20" t="n"/>
      <c r="R274" s="18">
        <f>IF('簡易入力モード'!E274&lt;&gt;"",'簡易入力モード'!E274,"")</f>
        <v/>
      </c>
      <c r="S274" s="21" t="n"/>
      <c r="T274" s="19" t="n"/>
      <c r="U274" s="22">
        <f>IFERROR(C274*(D274+E274),"")</f>
        <v/>
      </c>
      <c r="V274" s="22">
        <f>ROUND(100*(0.2*MIN(1,IFERROR(C274/20,0))+0.15*MIN(1,IFERROR(E274/30,0))+0.2*IF(TRIM(G274)="高",1,IF(TRIM(G274)="中",0.5,0))+0.15*IF(TRIM(H274)="高",1,IF(TRIM(H274)="中",0.5,0))+0.1*MIN(1,IFERROR(F274/20,0))+0.15*IF(TRIM(I274)="高",1,IF(TRIM(I274)="中",0.5,0))+0.15*(1-IF(TRIM(J274)="高",1,IF(TRIM(J274)="中",0.5,0)))),0)</f>
        <v/>
      </c>
      <c r="W274" s="22">
        <f>IF(G274="高",IF(H274&lt;&gt;"低","GAS",IF(I274="高","NotebookLM","Gem")),IF(I274="高","NotebookLM","Gem"))</f>
        <v/>
      </c>
      <c r="X274" s="22">
        <f>IF(W274="Gem",0.4,IF(W274="NotebookLM",0.5,IF(W274="GAS",0.7,IF(W274="Microsoft Copilot",0.4,IF(W274="Microsoft 365 AI",0.4,IF(W274="Power Automate",0.7,IF(W274="Power Apps",0.6,IF(W274="ChatGPT",0.5,IF(W274="Claude",0.5,IF(W274="Gemini",0.5,IF(W274="Dify",0.6,IF(W274="n8n",0.7,IF(W274="Make",0.7,IF(W274="Zapier",0.7,IF(W274="その他",0.5,0.5)))))))))))))))</f>
        <v/>
      </c>
      <c r="Y274" s="22">
        <f>IFERROR(U274*(1-X274),"")</f>
        <v/>
      </c>
      <c r="Z274" s="22">
        <f>IFERROR(U274-Y274,"")</f>
        <v/>
      </c>
      <c r="AA274" s="22">
        <f>IF(AND(P274&gt;0,Q274&gt;=0),P274-Q274,"")</f>
        <v/>
      </c>
      <c r="AB274" s="22">
        <f>IF(P274&gt;0,(P274-Q274)/P274,"")</f>
        <v/>
      </c>
    </row>
    <row r="275" hidden="1" ht="15.75" customHeight="1" s="44">
      <c r="A275" s="18">
        <f>IF('簡易入力モード'!A275&lt;&gt;"",'簡易入力モード'!A275,"")</f>
        <v/>
      </c>
      <c r="B275" s="18" t="n"/>
      <c r="C275" s="19">
        <f>IF('簡易入力モード'!B275&lt;&gt;"",'簡易入力モード'!B275,"")</f>
        <v/>
      </c>
      <c r="D275" s="19">
        <f>IF('簡易入力モード'!C275&lt;&gt;"",'簡易入力モード'!C275,"")</f>
        <v/>
      </c>
      <c r="E275" s="19" t="n"/>
      <c r="F275" s="19" t="n"/>
      <c r="G275" s="19" t="n"/>
      <c r="H275" s="19" t="n"/>
      <c r="I275" s="19" t="n"/>
      <c r="J275" s="19" t="n"/>
      <c r="K275" s="19" t="n"/>
      <c r="L275" s="20" t="n"/>
      <c r="M275" s="20" t="n"/>
      <c r="N275" s="20" t="n"/>
      <c r="O275" s="20" t="n"/>
      <c r="P275" s="20" t="n"/>
      <c r="Q275" s="20" t="n"/>
      <c r="R275" s="18">
        <f>IF('簡易入力モード'!E275&lt;&gt;"",'簡易入力モード'!E275,"")</f>
        <v/>
      </c>
      <c r="S275" s="21" t="n"/>
      <c r="T275" s="19" t="n"/>
      <c r="U275" s="22">
        <f>IFERROR(C275*(D275+E275),"")</f>
        <v/>
      </c>
      <c r="V275" s="22">
        <f>ROUND(100*(0.2*MIN(1,IFERROR(C275/20,0))+0.15*MIN(1,IFERROR(E275/30,0))+0.2*IF(TRIM(G275)="高",1,IF(TRIM(G275)="中",0.5,0))+0.15*IF(TRIM(H275)="高",1,IF(TRIM(H275)="中",0.5,0))+0.1*MIN(1,IFERROR(F275/20,0))+0.15*IF(TRIM(I275)="高",1,IF(TRIM(I275)="中",0.5,0))+0.15*(1-IF(TRIM(J275)="高",1,IF(TRIM(J275)="中",0.5,0)))),0)</f>
        <v/>
      </c>
      <c r="W275" s="22">
        <f>IF(G275="高",IF(H275&lt;&gt;"低","GAS",IF(I275="高","NotebookLM","Gem")),IF(I275="高","NotebookLM","Gem"))</f>
        <v/>
      </c>
      <c r="X275" s="22">
        <f>IF(W275="Gem",0.4,IF(W275="NotebookLM",0.5,IF(W275="GAS",0.7,IF(W275="Microsoft Copilot",0.4,IF(W275="Microsoft 365 AI",0.4,IF(W275="Power Automate",0.7,IF(W275="Power Apps",0.6,IF(W275="ChatGPT",0.5,IF(W275="Claude",0.5,IF(W275="Gemini",0.5,IF(W275="Dify",0.6,IF(W275="n8n",0.7,IF(W275="Make",0.7,IF(W275="Zapier",0.7,IF(W275="その他",0.5,0.5)))))))))))))))</f>
        <v/>
      </c>
      <c r="Y275" s="22">
        <f>IFERROR(U275*(1-X275),"")</f>
        <v/>
      </c>
      <c r="Z275" s="22">
        <f>IFERROR(U275-Y275,"")</f>
        <v/>
      </c>
      <c r="AA275" s="22">
        <f>IF(AND(P275&gt;0,Q275&gt;=0),P275-Q275,"")</f>
        <v/>
      </c>
      <c r="AB275" s="22">
        <f>IF(P275&gt;0,(P275-Q275)/P275,"")</f>
        <v/>
      </c>
    </row>
    <row r="276" hidden="1" ht="15.75" customHeight="1" s="44">
      <c r="A276" s="18">
        <f>IF('簡易入力モード'!A276&lt;&gt;"",'簡易入力モード'!A276,"")</f>
        <v/>
      </c>
      <c r="B276" s="18" t="n"/>
      <c r="C276" s="19">
        <f>IF('簡易入力モード'!B276&lt;&gt;"",'簡易入力モード'!B276,"")</f>
        <v/>
      </c>
      <c r="D276" s="19">
        <f>IF('簡易入力モード'!C276&lt;&gt;"",'簡易入力モード'!C276,"")</f>
        <v/>
      </c>
      <c r="E276" s="19" t="n"/>
      <c r="F276" s="19" t="n"/>
      <c r="G276" s="19" t="n"/>
      <c r="H276" s="19" t="n"/>
      <c r="I276" s="19" t="n"/>
      <c r="J276" s="19" t="n"/>
      <c r="K276" s="19" t="n"/>
      <c r="L276" s="20" t="n"/>
      <c r="M276" s="20" t="n"/>
      <c r="N276" s="20" t="n"/>
      <c r="O276" s="20" t="n"/>
      <c r="P276" s="20" t="n"/>
      <c r="Q276" s="20" t="n"/>
      <c r="R276" s="18">
        <f>IF('簡易入力モード'!E276&lt;&gt;"",'簡易入力モード'!E276,"")</f>
        <v/>
      </c>
      <c r="S276" s="21" t="n"/>
      <c r="T276" s="19" t="n"/>
      <c r="U276" s="22">
        <f>IFERROR(C276*(D276+E276),"")</f>
        <v/>
      </c>
      <c r="V276" s="22">
        <f>ROUND(100*(0.2*MIN(1,IFERROR(C276/20,0))+0.15*MIN(1,IFERROR(E276/30,0))+0.2*IF(TRIM(G276)="高",1,IF(TRIM(G276)="中",0.5,0))+0.15*IF(TRIM(H276)="高",1,IF(TRIM(H276)="中",0.5,0))+0.1*MIN(1,IFERROR(F276/20,0))+0.15*IF(TRIM(I276)="高",1,IF(TRIM(I276)="中",0.5,0))+0.15*(1-IF(TRIM(J276)="高",1,IF(TRIM(J276)="中",0.5,0)))),0)</f>
        <v/>
      </c>
      <c r="W276" s="22">
        <f>IF(G276="高",IF(H276&lt;&gt;"低","GAS",IF(I276="高","NotebookLM","Gem")),IF(I276="高","NotebookLM","Gem"))</f>
        <v/>
      </c>
      <c r="X276" s="22">
        <f>IF(W276="Gem",0.4,IF(W276="NotebookLM",0.5,IF(W276="GAS",0.7,IF(W276="Microsoft Copilot",0.4,IF(W276="Microsoft 365 AI",0.4,IF(W276="Power Automate",0.7,IF(W276="Power Apps",0.6,IF(W276="ChatGPT",0.5,IF(W276="Claude",0.5,IF(W276="Gemini",0.5,IF(W276="Dify",0.6,IF(W276="n8n",0.7,IF(W276="Make",0.7,IF(W276="Zapier",0.7,IF(W276="その他",0.5,0.5)))))))))))))))</f>
        <v/>
      </c>
      <c r="Y276" s="22">
        <f>IFERROR(U276*(1-X276),"")</f>
        <v/>
      </c>
      <c r="Z276" s="22">
        <f>IFERROR(U276-Y276,"")</f>
        <v/>
      </c>
      <c r="AA276" s="22">
        <f>IF(AND(P276&gt;0,Q276&gt;=0),P276-Q276,"")</f>
        <v/>
      </c>
      <c r="AB276" s="22">
        <f>IF(P276&gt;0,(P276-Q276)/P276,"")</f>
        <v/>
      </c>
    </row>
    <row r="277" hidden="1" ht="15.75" customHeight="1" s="44">
      <c r="A277" s="18">
        <f>IF('簡易入力モード'!A277&lt;&gt;"",'簡易入力モード'!A277,"")</f>
        <v/>
      </c>
      <c r="B277" s="18" t="n"/>
      <c r="C277" s="19">
        <f>IF('簡易入力モード'!B277&lt;&gt;"",'簡易入力モード'!B277,"")</f>
        <v/>
      </c>
      <c r="D277" s="19">
        <f>IF('簡易入力モード'!C277&lt;&gt;"",'簡易入力モード'!C277,"")</f>
        <v/>
      </c>
      <c r="E277" s="19" t="n"/>
      <c r="F277" s="19" t="n"/>
      <c r="G277" s="19" t="n"/>
      <c r="H277" s="19" t="n"/>
      <c r="I277" s="19" t="n"/>
      <c r="J277" s="19" t="n"/>
      <c r="K277" s="19" t="n"/>
      <c r="L277" s="20" t="n"/>
      <c r="M277" s="20" t="n"/>
      <c r="N277" s="20" t="n"/>
      <c r="O277" s="20" t="n"/>
      <c r="P277" s="20" t="n"/>
      <c r="Q277" s="20" t="n"/>
      <c r="R277" s="18">
        <f>IF('簡易入力モード'!E277&lt;&gt;"",'簡易入力モード'!E277,"")</f>
        <v/>
      </c>
      <c r="S277" s="21" t="n"/>
      <c r="T277" s="19" t="n"/>
      <c r="U277" s="22">
        <f>IFERROR(C277*(D277+E277),"")</f>
        <v/>
      </c>
      <c r="V277" s="22">
        <f>ROUND(100*(0.2*MIN(1,IFERROR(C277/20,0))+0.15*MIN(1,IFERROR(E277/30,0))+0.2*IF(TRIM(G277)="高",1,IF(TRIM(G277)="中",0.5,0))+0.15*IF(TRIM(H277)="高",1,IF(TRIM(H277)="中",0.5,0))+0.1*MIN(1,IFERROR(F277/20,0))+0.15*IF(TRIM(I277)="高",1,IF(TRIM(I277)="中",0.5,0))+0.15*(1-IF(TRIM(J277)="高",1,IF(TRIM(J277)="中",0.5,0)))),0)</f>
        <v/>
      </c>
      <c r="W277" s="22">
        <f>IF(G277="高",IF(H277&lt;&gt;"低","GAS",IF(I277="高","NotebookLM","Gem")),IF(I277="高","NotebookLM","Gem"))</f>
        <v/>
      </c>
      <c r="X277" s="22">
        <f>IF(W277="Gem",0.4,IF(W277="NotebookLM",0.5,IF(W277="GAS",0.7,IF(W277="Microsoft Copilot",0.4,IF(W277="Microsoft 365 AI",0.4,IF(W277="Power Automate",0.7,IF(W277="Power Apps",0.6,IF(W277="ChatGPT",0.5,IF(W277="Claude",0.5,IF(W277="Gemini",0.5,IF(W277="Dify",0.6,IF(W277="n8n",0.7,IF(W277="Make",0.7,IF(W277="Zapier",0.7,IF(W277="その他",0.5,0.5)))))))))))))))</f>
        <v/>
      </c>
      <c r="Y277" s="22">
        <f>IFERROR(U277*(1-X277),"")</f>
        <v/>
      </c>
      <c r="Z277" s="22">
        <f>IFERROR(U277-Y277,"")</f>
        <v/>
      </c>
      <c r="AA277" s="22">
        <f>IF(AND(P277&gt;0,Q277&gt;=0),P277-Q277,"")</f>
        <v/>
      </c>
      <c r="AB277" s="22">
        <f>IF(P277&gt;0,(P277-Q277)/P277,"")</f>
        <v/>
      </c>
    </row>
    <row r="278" hidden="1" ht="15.75" customHeight="1" s="44">
      <c r="A278" s="18">
        <f>IF('簡易入力モード'!A278&lt;&gt;"",'簡易入力モード'!A278,"")</f>
        <v/>
      </c>
      <c r="B278" s="18" t="n"/>
      <c r="C278" s="19">
        <f>IF('簡易入力モード'!B278&lt;&gt;"",'簡易入力モード'!B278,"")</f>
        <v/>
      </c>
      <c r="D278" s="19">
        <f>IF('簡易入力モード'!C278&lt;&gt;"",'簡易入力モード'!C278,"")</f>
        <v/>
      </c>
      <c r="E278" s="19" t="n"/>
      <c r="F278" s="19" t="n"/>
      <c r="G278" s="19" t="n"/>
      <c r="H278" s="19" t="n"/>
      <c r="I278" s="19" t="n"/>
      <c r="J278" s="19" t="n"/>
      <c r="K278" s="19" t="n"/>
      <c r="L278" s="20" t="n"/>
      <c r="M278" s="20" t="n"/>
      <c r="N278" s="20" t="n"/>
      <c r="O278" s="20" t="n"/>
      <c r="P278" s="20" t="n"/>
      <c r="Q278" s="20" t="n"/>
      <c r="R278" s="18">
        <f>IF('簡易入力モード'!E278&lt;&gt;"",'簡易入力モード'!E278,"")</f>
        <v/>
      </c>
      <c r="S278" s="21" t="n"/>
      <c r="T278" s="19" t="n"/>
      <c r="U278" s="22">
        <f>IFERROR(C278*(D278+E278),"")</f>
        <v/>
      </c>
      <c r="V278" s="22">
        <f>ROUND(100*(0.2*MIN(1,IFERROR(C278/20,0))+0.15*MIN(1,IFERROR(E278/30,0))+0.2*IF(TRIM(G278)="高",1,IF(TRIM(G278)="中",0.5,0))+0.15*IF(TRIM(H278)="高",1,IF(TRIM(H278)="中",0.5,0))+0.1*MIN(1,IFERROR(F278/20,0))+0.15*IF(TRIM(I278)="高",1,IF(TRIM(I278)="中",0.5,0))+0.15*(1-IF(TRIM(J278)="高",1,IF(TRIM(J278)="中",0.5,0)))),0)</f>
        <v/>
      </c>
      <c r="W278" s="22">
        <f>IF(G278="高",IF(H278&lt;&gt;"低","GAS",IF(I278="高","NotebookLM","Gem")),IF(I278="高","NotebookLM","Gem"))</f>
        <v/>
      </c>
      <c r="X278" s="22">
        <f>IF(W278="Gem",0.4,IF(W278="NotebookLM",0.5,IF(W278="GAS",0.7,IF(W278="Microsoft Copilot",0.4,IF(W278="Microsoft 365 AI",0.4,IF(W278="Power Automate",0.7,IF(W278="Power Apps",0.6,IF(W278="ChatGPT",0.5,IF(W278="Claude",0.5,IF(W278="Gemini",0.5,IF(W278="Dify",0.6,IF(W278="n8n",0.7,IF(W278="Make",0.7,IF(W278="Zapier",0.7,IF(W278="その他",0.5,0.5)))))))))))))))</f>
        <v/>
      </c>
      <c r="Y278" s="22">
        <f>IFERROR(U278*(1-X278),"")</f>
        <v/>
      </c>
      <c r="Z278" s="22">
        <f>IFERROR(U278-Y278,"")</f>
        <v/>
      </c>
      <c r="AA278" s="22">
        <f>IF(AND(P278&gt;0,Q278&gt;=0),P278-Q278,"")</f>
        <v/>
      </c>
      <c r="AB278" s="22">
        <f>IF(P278&gt;0,(P278-Q278)/P278,"")</f>
        <v/>
      </c>
    </row>
    <row r="279" hidden="1" ht="15.75" customHeight="1" s="44">
      <c r="A279" s="18">
        <f>IF('簡易入力モード'!A279&lt;&gt;"",'簡易入力モード'!A279,"")</f>
        <v/>
      </c>
      <c r="B279" s="18" t="n"/>
      <c r="C279" s="19">
        <f>IF('簡易入力モード'!B279&lt;&gt;"",'簡易入力モード'!B279,"")</f>
        <v/>
      </c>
      <c r="D279" s="19">
        <f>IF('簡易入力モード'!C279&lt;&gt;"",'簡易入力モード'!C279,"")</f>
        <v/>
      </c>
      <c r="E279" s="19" t="n"/>
      <c r="F279" s="19" t="n"/>
      <c r="G279" s="19" t="n"/>
      <c r="H279" s="19" t="n"/>
      <c r="I279" s="19" t="n"/>
      <c r="J279" s="19" t="n"/>
      <c r="K279" s="19" t="n"/>
      <c r="L279" s="20" t="n"/>
      <c r="M279" s="20" t="n"/>
      <c r="N279" s="20" t="n"/>
      <c r="O279" s="20" t="n"/>
      <c r="P279" s="20" t="n"/>
      <c r="Q279" s="20" t="n"/>
      <c r="R279" s="18">
        <f>IF('簡易入力モード'!E279&lt;&gt;"",'簡易入力モード'!E279,"")</f>
        <v/>
      </c>
      <c r="S279" s="21" t="n"/>
      <c r="T279" s="19" t="n"/>
      <c r="U279" s="22">
        <f>IFERROR(C279*(D279+E279),"")</f>
        <v/>
      </c>
      <c r="V279" s="22">
        <f>ROUND(100*(0.2*MIN(1,IFERROR(C279/20,0))+0.15*MIN(1,IFERROR(E279/30,0))+0.2*IF(TRIM(G279)="高",1,IF(TRIM(G279)="中",0.5,0))+0.15*IF(TRIM(H279)="高",1,IF(TRIM(H279)="中",0.5,0))+0.1*MIN(1,IFERROR(F279/20,0))+0.15*IF(TRIM(I279)="高",1,IF(TRIM(I279)="中",0.5,0))+0.15*(1-IF(TRIM(J279)="高",1,IF(TRIM(J279)="中",0.5,0)))),0)</f>
        <v/>
      </c>
      <c r="W279" s="22">
        <f>IF(G279="高",IF(H279&lt;&gt;"低","GAS",IF(I279="高","NotebookLM","Gem")),IF(I279="高","NotebookLM","Gem"))</f>
        <v/>
      </c>
      <c r="X279" s="22">
        <f>IF(W279="Gem",0.4,IF(W279="NotebookLM",0.5,IF(W279="GAS",0.7,IF(W279="Microsoft Copilot",0.4,IF(W279="Microsoft 365 AI",0.4,IF(W279="Power Automate",0.7,IF(W279="Power Apps",0.6,IF(W279="ChatGPT",0.5,IF(W279="Claude",0.5,IF(W279="Gemini",0.5,IF(W279="Dify",0.6,IF(W279="n8n",0.7,IF(W279="Make",0.7,IF(W279="Zapier",0.7,IF(W279="その他",0.5,0.5)))))))))))))))</f>
        <v/>
      </c>
      <c r="Y279" s="22">
        <f>IFERROR(U279*(1-X279),"")</f>
        <v/>
      </c>
      <c r="Z279" s="22">
        <f>IFERROR(U279-Y279,"")</f>
        <v/>
      </c>
      <c r="AA279" s="22">
        <f>IF(AND(P279&gt;0,Q279&gt;=0),P279-Q279,"")</f>
        <v/>
      </c>
      <c r="AB279" s="22">
        <f>IF(P279&gt;0,(P279-Q279)/P279,"")</f>
        <v/>
      </c>
    </row>
    <row r="280" hidden="1" ht="15.75" customHeight="1" s="44">
      <c r="A280" s="18">
        <f>IF('簡易入力モード'!A280&lt;&gt;"",'簡易入力モード'!A280,"")</f>
        <v/>
      </c>
      <c r="B280" s="18" t="n"/>
      <c r="C280" s="19">
        <f>IF('簡易入力モード'!B280&lt;&gt;"",'簡易入力モード'!B280,"")</f>
        <v/>
      </c>
      <c r="D280" s="19">
        <f>IF('簡易入力モード'!C280&lt;&gt;"",'簡易入力モード'!C280,"")</f>
        <v/>
      </c>
      <c r="E280" s="19" t="n"/>
      <c r="F280" s="19" t="n"/>
      <c r="G280" s="19" t="n"/>
      <c r="H280" s="19" t="n"/>
      <c r="I280" s="19" t="n"/>
      <c r="J280" s="19" t="n"/>
      <c r="K280" s="19" t="n"/>
      <c r="L280" s="20" t="n"/>
      <c r="M280" s="20" t="n"/>
      <c r="N280" s="20" t="n"/>
      <c r="O280" s="20" t="n"/>
      <c r="P280" s="20" t="n"/>
      <c r="Q280" s="20" t="n"/>
      <c r="R280" s="18">
        <f>IF('簡易入力モード'!E280&lt;&gt;"",'簡易入力モード'!E280,"")</f>
        <v/>
      </c>
      <c r="S280" s="21" t="n"/>
      <c r="T280" s="19" t="n"/>
      <c r="U280" s="22">
        <f>IFERROR(C280*(D280+E280),"")</f>
        <v/>
      </c>
      <c r="V280" s="22">
        <f>ROUND(100*(0.2*MIN(1,IFERROR(C280/20,0))+0.15*MIN(1,IFERROR(E280/30,0))+0.2*IF(TRIM(G280)="高",1,IF(TRIM(G280)="中",0.5,0))+0.15*IF(TRIM(H280)="高",1,IF(TRIM(H280)="中",0.5,0))+0.1*MIN(1,IFERROR(F280/20,0))+0.15*IF(TRIM(I280)="高",1,IF(TRIM(I280)="中",0.5,0))+0.15*(1-IF(TRIM(J280)="高",1,IF(TRIM(J280)="中",0.5,0)))),0)</f>
        <v/>
      </c>
      <c r="W280" s="22">
        <f>IF(G280="高",IF(H280&lt;&gt;"低","GAS",IF(I280="高","NotebookLM","Gem")),IF(I280="高","NotebookLM","Gem"))</f>
        <v/>
      </c>
      <c r="X280" s="22">
        <f>IF(W280="Gem",0.4,IF(W280="NotebookLM",0.5,IF(W280="GAS",0.7,IF(W280="Microsoft Copilot",0.4,IF(W280="Microsoft 365 AI",0.4,IF(W280="Power Automate",0.7,IF(W280="Power Apps",0.6,IF(W280="ChatGPT",0.5,IF(W280="Claude",0.5,IF(W280="Gemini",0.5,IF(W280="Dify",0.6,IF(W280="n8n",0.7,IF(W280="Make",0.7,IF(W280="Zapier",0.7,IF(W280="その他",0.5,0.5)))))))))))))))</f>
        <v/>
      </c>
      <c r="Y280" s="22">
        <f>IFERROR(U280*(1-X280),"")</f>
        <v/>
      </c>
      <c r="Z280" s="22">
        <f>IFERROR(U280-Y280,"")</f>
        <v/>
      </c>
      <c r="AA280" s="22">
        <f>IF(AND(P280&gt;0,Q280&gt;=0),P280-Q280,"")</f>
        <v/>
      </c>
      <c r="AB280" s="22">
        <f>IF(P280&gt;0,(P280-Q280)/P280,"")</f>
        <v/>
      </c>
    </row>
    <row r="281" hidden="1" ht="15.75" customHeight="1" s="44">
      <c r="A281" s="18">
        <f>IF('簡易入力モード'!A281&lt;&gt;"",'簡易入力モード'!A281,"")</f>
        <v/>
      </c>
      <c r="B281" s="18" t="n"/>
      <c r="C281" s="19">
        <f>IF('簡易入力モード'!B281&lt;&gt;"",'簡易入力モード'!B281,"")</f>
        <v/>
      </c>
      <c r="D281" s="19">
        <f>IF('簡易入力モード'!C281&lt;&gt;"",'簡易入力モード'!C281,"")</f>
        <v/>
      </c>
      <c r="E281" s="19" t="n"/>
      <c r="F281" s="19" t="n"/>
      <c r="G281" s="19" t="n"/>
      <c r="H281" s="19" t="n"/>
      <c r="I281" s="19" t="n"/>
      <c r="J281" s="19" t="n"/>
      <c r="K281" s="19" t="n"/>
      <c r="L281" s="20" t="n"/>
      <c r="M281" s="20" t="n"/>
      <c r="N281" s="20" t="n"/>
      <c r="O281" s="20" t="n"/>
      <c r="P281" s="20" t="n"/>
      <c r="Q281" s="20" t="n"/>
      <c r="R281" s="18">
        <f>IF('簡易入力モード'!E281&lt;&gt;"",'簡易入力モード'!E281,"")</f>
        <v/>
      </c>
      <c r="S281" s="21" t="n"/>
      <c r="T281" s="19" t="n"/>
      <c r="U281" s="22">
        <f>IFERROR(C281*(D281+E281),"")</f>
        <v/>
      </c>
      <c r="V281" s="22">
        <f>ROUND(100*(0.2*MIN(1,IFERROR(C281/20,0))+0.15*MIN(1,IFERROR(E281/30,0))+0.2*IF(TRIM(G281)="高",1,IF(TRIM(G281)="中",0.5,0))+0.15*IF(TRIM(H281)="高",1,IF(TRIM(H281)="中",0.5,0))+0.1*MIN(1,IFERROR(F281/20,0))+0.15*IF(TRIM(I281)="高",1,IF(TRIM(I281)="中",0.5,0))+0.15*(1-IF(TRIM(J281)="高",1,IF(TRIM(J281)="中",0.5,0)))),0)</f>
        <v/>
      </c>
      <c r="W281" s="22">
        <f>IF(G281="高",IF(H281&lt;&gt;"低","GAS",IF(I281="高","NotebookLM","Gem")),IF(I281="高","NotebookLM","Gem"))</f>
        <v/>
      </c>
      <c r="X281" s="22">
        <f>IF(W281="Gem",0.4,IF(W281="NotebookLM",0.5,IF(W281="GAS",0.7,IF(W281="Microsoft Copilot",0.4,IF(W281="Microsoft 365 AI",0.4,IF(W281="Power Automate",0.7,IF(W281="Power Apps",0.6,IF(W281="ChatGPT",0.5,IF(W281="Claude",0.5,IF(W281="Gemini",0.5,IF(W281="Dify",0.6,IF(W281="n8n",0.7,IF(W281="Make",0.7,IF(W281="Zapier",0.7,IF(W281="その他",0.5,0.5)))))))))))))))</f>
        <v/>
      </c>
      <c r="Y281" s="22">
        <f>IFERROR(U281*(1-X281),"")</f>
        <v/>
      </c>
      <c r="Z281" s="22">
        <f>IFERROR(U281-Y281,"")</f>
        <v/>
      </c>
      <c r="AA281" s="22">
        <f>IF(AND(P281&gt;0,Q281&gt;=0),P281-Q281,"")</f>
        <v/>
      </c>
      <c r="AB281" s="22">
        <f>IF(P281&gt;0,(P281-Q281)/P281,"")</f>
        <v/>
      </c>
    </row>
    <row r="282" hidden="1" ht="15.75" customHeight="1" s="44">
      <c r="A282" s="18">
        <f>IF('簡易入力モード'!A282&lt;&gt;"",'簡易入力モード'!A282,"")</f>
        <v/>
      </c>
      <c r="B282" s="18" t="n"/>
      <c r="C282" s="19">
        <f>IF('簡易入力モード'!B282&lt;&gt;"",'簡易入力モード'!B282,"")</f>
        <v/>
      </c>
      <c r="D282" s="19">
        <f>IF('簡易入力モード'!C282&lt;&gt;"",'簡易入力モード'!C282,"")</f>
        <v/>
      </c>
      <c r="E282" s="19" t="n"/>
      <c r="F282" s="19" t="n"/>
      <c r="G282" s="19" t="n"/>
      <c r="H282" s="19" t="n"/>
      <c r="I282" s="19" t="n"/>
      <c r="J282" s="19" t="n"/>
      <c r="K282" s="19" t="n"/>
      <c r="L282" s="20" t="n"/>
      <c r="M282" s="20" t="n"/>
      <c r="N282" s="20" t="n"/>
      <c r="O282" s="20" t="n"/>
      <c r="P282" s="20" t="n"/>
      <c r="Q282" s="20" t="n"/>
      <c r="R282" s="18">
        <f>IF('簡易入力モード'!E282&lt;&gt;"",'簡易入力モード'!E282,"")</f>
        <v/>
      </c>
      <c r="S282" s="21" t="n"/>
      <c r="T282" s="19" t="n"/>
      <c r="U282" s="22">
        <f>IFERROR(C282*(D282+E282),"")</f>
        <v/>
      </c>
      <c r="V282" s="22">
        <f>ROUND(100*(0.2*MIN(1,IFERROR(C282/20,0))+0.15*MIN(1,IFERROR(E282/30,0))+0.2*IF(TRIM(G282)="高",1,IF(TRIM(G282)="中",0.5,0))+0.15*IF(TRIM(H282)="高",1,IF(TRIM(H282)="中",0.5,0))+0.1*MIN(1,IFERROR(F282/20,0))+0.15*IF(TRIM(I282)="高",1,IF(TRIM(I282)="中",0.5,0))+0.15*(1-IF(TRIM(J282)="高",1,IF(TRIM(J282)="中",0.5,0)))),0)</f>
        <v/>
      </c>
      <c r="W282" s="22">
        <f>IF(G282="高",IF(H282&lt;&gt;"低","GAS",IF(I282="高","NotebookLM","Gem")),IF(I282="高","NotebookLM","Gem"))</f>
        <v/>
      </c>
      <c r="X282" s="22">
        <f>IF(W282="Gem",0.4,IF(W282="NotebookLM",0.5,IF(W282="GAS",0.7,IF(W282="Microsoft Copilot",0.4,IF(W282="Microsoft 365 AI",0.4,IF(W282="Power Automate",0.7,IF(W282="Power Apps",0.6,IF(W282="ChatGPT",0.5,IF(W282="Claude",0.5,IF(W282="Gemini",0.5,IF(W282="Dify",0.6,IF(W282="n8n",0.7,IF(W282="Make",0.7,IF(W282="Zapier",0.7,IF(W282="その他",0.5,0.5)))))))))))))))</f>
        <v/>
      </c>
      <c r="Y282" s="22">
        <f>IFERROR(U282*(1-X282),"")</f>
        <v/>
      </c>
      <c r="Z282" s="22">
        <f>IFERROR(U282-Y282,"")</f>
        <v/>
      </c>
      <c r="AA282" s="22">
        <f>IF(AND(P282&gt;0,Q282&gt;=0),P282-Q282,"")</f>
        <v/>
      </c>
      <c r="AB282" s="22">
        <f>IF(P282&gt;0,(P282-Q282)/P282,"")</f>
        <v/>
      </c>
    </row>
    <row r="283" hidden="1" ht="15.75" customHeight="1" s="44">
      <c r="A283" s="18">
        <f>IF('簡易入力モード'!A283&lt;&gt;"",'簡易入力モード'!A283,"")</f>
        <v/>
      </c>
      <c r="B283" s="18" t="n"/>
      <c r="C283" s="19">
        <f>IF('簡易入力モード'!B283&lt;&gt;"",'簡易入力モード'!B283,"")</f>
        <v/>
      </c>
      <c r="D283" s="19">
        <f>IF('簡易入力モード'!C283&lt;&gt;"",'簡易入力モード'!C283,"")</f>
        <v/>
      </c>
      <c r="E283" s="19" t="n"/>
      <c r="F283" s="19" t="n"/>
      <c r="G283" s="19" t="n"/>
      <c r="H283" s="19" t="n"/>
      <c r="I283" s="19" t="n"/>
      <c r="J283" s="19" t="n"/>
      <c r="K283" s="19" t="n"/>
      <c r="L283" s="20" t="n"/>
      <c r="M283" s="20" t="n"/>
      <c r="N283" s="20" t="n"/>
      <c r="O283" s="20" t="n"/>
      <c r="P283" s="20" t="n"/>
      <c r="Q283" s="20" t="n"/>
      <c r="R283" s="18">
        <f>IF('簡易入力モード'!E283&lt;&gt;"",'簡易入力モード'!E283,"")</f>
        <v/>
      </c>
      <c r="S283" s="21" t="n"/>
      <c r="T283" s="19" t="n"/>
      <c r="U283" s="22">
        <f>IFERROR(C283*(D283+E283),"")</f>
        <v/>
      </c>
      <c r="V283" s="22">
        <f>ROUND(100*(0.2*MIN(1,IFERROR(C283/20,0))+0.15*MIN(1,IFERROR(E283/30,0))+0.2*IF(TRIM(G283)="高",1,IF(TRIM(G283)="中",0.5,0))+0.15*IF(TRIM(H283)="高",1,IF(TRIM(H283)="中",0.5,0))+0.1*MIN(1,IFERROR(F283/20,0))+0.15*IF(TRIM(I283)="高",1,IF(TRIM(I283)="中",0.5,0))+0.15*(1-IF(TRIM(J283)="高",1,IF(TRIM(J283)="中",0.5,0)))),0)</f>
        <v/>
      </c>
      <c r="W283" s="22">
        <f>IF(G283="高",IF(H283&lt;&gt;"低","GAS",IF(I283="高","NotebookLM","Gem")),IF(I283="高","NotebookLM","Gem"))</f>
        <v/>
      </c>
      <c r="X283" s="22">
        <f>IF(W283="Gem",0.4,IF(W283="NotebookLM",0.5,IF(W283="GAS",0.7,IF(W283="Microsoft Copilot",0.4,IF(W283="Microsoft 365 AI",0.4,IF(W283="Power Automate",0.7,IF(W283="Power Apps",0.6,IF(W283="ChatGPT",0.5,IF(W283="Claude",0.5,IF(W283="Gemini",0.5,IF(W283="Dify",0.6,IF(W283="n8n",0.7,IF(W283="Make",0.7,IF(W283="Zapier",0.7,IF(W283="その他",0.5,0.5)))))))))))))))</f>
        <v/>
      </c>
      <c r="Y283" s="22">
        <f>IFERROR(U283*(1-X283),"")</f>
        <v/>
      </c>
      <c r="Z283" s="22">
        <f>IFERROR(U283-Y283,"")</f>
        <v/>
      </c>
      <c r="AA283" s="22">
        <f>IF(AND(P283&gt;0,Q283&gt;=0),P283-Q283,"")</f>
        <v/>
      </c>
      <c r="AB283" s="22">
        <f>IF(P283&gt;0,(P283-Q283)/P283,"")</f>
        <v/>
      </c>
    </row>
    <row r="284" hidden="1" ht="15.75" customHeight="1" s="44">
      <c r="A284" s="18">
        <f>IF('簡易入力モード'!A284&lt;&gt;"",'簡易入力モード'!A284,"")</f>
        <v/>
      </c>
      <c r="B284" s="18" t="n"/>
      <c r="C284" s="19">
        <f>IF('簡易入力モード'!B284&lt;&gt;"",'簡易入力モード'!B284,"")</f>
        <v/>
      </c>
      <c r="D284" s="19">
        <f>IF('簡易入力モード'!C284&lt;&gt;"",'簡易入力モード'!C284,"")</f>
        <v/>
      </c>
      <c r="E284" s="19" t="n"/>
      <c r="F284" s="19" t="n"/>
      <c r="G284" s="19" t="n"/>
      <c r="H284" s="19" t="n"/>
      <c r="I284" s="19" t="n"/>
      <c r="J284" s="19" t="n"/>
      <c r="K284" s="19" t="n"/>
      <c r="L284" s="20" t="n"/>
      <c r="M284" s="20" t="n"/>
      <c r="N284" s="20" t="n"/>
      <c r="O284" s="20" t="n"/>
      <c r="P284" s="20" t="n"/>
      <c r="Q284" s="20" t="n"/>
      <c r="R284" s="18">
        <f>IF('簡易入力モード'!E284&lt;&gt;"",'簡易入力モード'!E284,"")</f>
        <v/>
      </c>
      <c r="S284" s="21" t="n"/>
      <c r="T284" s="19" t="n"/>
      <c r="U284" s="22">
        <f>IFERROR(C284*(D284+E284),"")</f>
        <v/>
      </c>
      <c r="V284" s="22">
        <f>ROUND(100*(0.2*MIN(1,IFERROR(C284/20,0))+0.15*MIN(1,IFERROR(E284/30,0))+0.2*IF(TRIM(G284)="高",1,IF(TRIM(G284)="中",0.5,0))+0.15*IF(TRIM(H284)="高",1,IF(TRIM(H284)="中",0.5,0))+0.1*MIN(1,IFERROR(F284/20,0))+0.15*IF(TRIM(I284)="高",1,IF(TRIM(I284)="中",0.5,0))+0.15*(1-IF(TRIM(J284)="高",1,IF(TRIM(J284)="中",0.5,0)))),0)</f>
        <v/>
      </c>
      <c r="W284" s="22">
        <f>IF(G284="高",IF(H284&lt;&gt;"低","GAS",IF(I284="高","NotebookLM","Gem")),IF(I284="高","NotebookLM","Gem"))</f>
        <v/>
      </c>
      <c r="X284" s="22">
        <f>IF(W284="Gem",0.4,IF(W284="NotebookLM",0.5,IF(W284="GAS",0.7,IF(W284="Microsoft Copilot",0.4,IF(W284="Microsoft 365 AI",0.4,IF(W284="Power Automate",0.7,IF(W284="Power Apps",0.6,IF(W284="ChatGPT",0.5,IF(W284="Claude",0.5,IF(W284="Gemini",0.5,IF(W284="Dify",0.6,IF(W284="n8n",0.7,IF(W284="Make",0.7,IF(W284="Zapier",0.7,IF(W284="その他",0.5,0.5)))))))))))))))</f>
        <v/>
      </c>
      <c r="Y284" s="22">
        <f>IFERROR(U284*(1-X284),"")</f>
        <v/>
      </c>
      <c r="Z284" s="22">
        <f>IFERROR(U284-Y284,"")</f>
        <v/>
      </c>
      <c r="AA284" s="22">
        <f>IF(AND(P284&gt;0,Q284&gt;=0),P284-Q284,"")</f>
        <v/>
      </c>
      <c r="AB284" s="22">
        <f>IF(P284&gt;0,(P284-Q284)/P284,"")</f>
        <v/>
      </c>
    </row>
    <row r="285" hidden="1" ht="15.75" customHeight="1" s="44">
      <c r="A285" s="18">
        <f>IF('簡易入力モード'!A285&lt;&gt;"",'簡易入力モード'!A285,"")</f>
        <v/>
      </c>
      <c r="B285" s="18" t="n"/>
      <c r="C285" s="19">
        <f>IF('簡易入力モード'!B285&lt;&gt;"",'簡易入力モード'!B285,"")</f>
        <v/>
      </c>
      <c r="D285" s="19">
        <f>IF('簡易入力モード'!C285&lt;&gt;"",'簡易入力モード'!C285,"")</f>
        <v/>
      </c>
      <c r="E285" s="19" t="n"/>
      <c r="F285" s="19" t="n"/>
      <c r="G285" s="19" t="n"/>
      <c r="H285" s="19" t="n"/>
      <c r="I285" s="19" t="n"/>
      <c r="J285" s="19" t="n"/>
      <c r="K285" s="19" t="n"/>
      <c r="L285" s="20" t="n"/>
      <c r="M285" s="20" t="n"/>
      <c r="N285" s="20" t="n"/>
      <c r="O285" s="20" t="n"/>
      <c r="P285" s="20" t="n"/>
      <c r="Q285" s="20" t="n"/>
      <c r="R285" s="18">
        <f>IF('簡易入力モード'!E285&lt;&gt;"",'簡易入力モード'!E285,"")</f>
        <v/>
      </c>
      <c r="S285" s="21" t="n"/>
      <c r="T285" s="19" t="n"/>
      <c r="U285" s="22">
        <f>IFERROR(C285*(D285+E285),"")</f>
        <v/>
      </c>
      <c r="V285" s="22">
        <f>ROUND(100*(0.2*MIN(1,IFERROR(C285/20,0))+0.15*MIN(1,IFERROR(E285/30,0))+0.2*IF(TRIM(G285)="高",1,IF(TRIM(G285)="中",0.5,0))+0.15*IF(TRIM(H285)="高",1,IF(TRIM(H285)="中",0.5,0))+0.1*MIN(1,IFERROR(F285/20,0))+0.15*IF(TRIM(I285)="高",1,IF(TRIM(I285)="中",0.5,0))+0.15*(1-IF(TRIM(J285)="高",1,IF(TRIM(J285)="中",0.5,0)))),0)</f>
        <v/>
      </c>
      <c r="W285" s="22">
        <f>IF(G285="高",IF(H285&lt;&gt;"低","GAS",IF(I285="高","NotebookLM","Gem")),IF(I285="高","NotebookLM","Gem"))</f>
        <v/>
      </c>
      <c r="X285" s="22">
        <f>IF(W285="Gem",0.4,IF(W285="NotebookLM",0.5,IF(W285="GAS",0.7,IF(W285="Microsoft Copilot",0.4,IF(W285="Microsoft 365 AI",0.4,IF(W285="Power Automate",0.7,IF(W285="Power Apps",0.6,IF(W285="ChatGPT",0.5,IF(W285="Claude",0.5,IF(W285="Gemini",0.5,IF(W285="Dify",0.6,IF(W285="n8n",0.7,IF(W285="Make",0.7,IF(W285="Zapier",0.7,IF(W285="その他",0.5,0.5)))))))))))))))</f>
        <v/>
      </c>
      <c r="Y285" s="22">
        <f>IFERROR(U285*(1-X285),"")</f>
        <v/>
      </c>
      <c r="Z285" s="22">
        <f>IFERROR(U285-Y285,"")</f>
        <v/>
      </c>
      <c r="AA285" s="22">
        <f>IF(AND(P285&gt;0,Q285&gt;=0),P285-Q285,"")</f>
        <v/>
      </c>
      <c r="AB285" s="22">
        <f>IF(P285&gt;0,(P285-Q285)/P285,"")</f>
        <v/>
      </c>
    </row>
    <row r="286" hidden="1" ht="15.75" customHeight="1" s="44">
      <c r="A286" s="18">
        <f>IF('簡易入力モード'!A286&lt;&gt;"",'簡易入力モード'!A286,"")</f>
        <v/>
      </c>
      <c r="B286" s="18" t="n"/>
      <c r="C286" s="19">
        <f>IF('簡易入力モード'!B286&lt;&gt;"",'簡易入力モード'!B286,"")</f>
        <v/>
      </c>
      <c r="D286" s="19">
        <f>IF('簡易入力モード'!C286&lt;&gt;"",'簡易入力モード'!C286,"")</f>
        <v/>
      </c>
      <c r="E286" s="19" t="n"/>
      <c r="F286" s="19" t="n"/>
      <c r="G286" s="19" t="n"/>
      <c r="H286" s="19" t="n"/>
      <c r="I286" s="19" t="n"/>
      <c r="J286" s="19" t="n"/>
      <c r="K286" s="19" t="n"/>
      <c r="L286" s="20" t="n"/>
      <c r="M286" s="20" t="n"/>
      <c r="N286" s="20" t="n"/>
      <c r="O286" s="20" t="n"/>
      <c r="P286" s="20" t="n"/>
      <c r="Q286" s="20" t="n"/>
      <c r="R286" s="18">
        <f>IF('簡易入力モード'!E286&lt;&gt;"",'簡易入力モード'!E286,"")</f>
        <v/>
      </c>
      <c r="S286" s="21" t="n"/>
      <c r="T286" s="19" t="n"/>
      <c r="U286" s="22">
        <f>IFERROR(C286*(D286+E286),"")</f>
        <v/>
      </c>
      <c r="V286" s="22">
        <f>ROUND(100*(0.2*MIN(1,IFERROR(C286/20,0))+0.15*MIN(1,IFERROR(E286/30,0))+0.2*IF(TRIM(G286)="高",1,IF(TRIM(G286)="中",0.5,0))+0.15*IF(TRIM(H286)="高",1,IF(TRIM(H286)="中",0.5,0))+0.1*MIN(1,IFERROR(F286/20,0))+0.15*IF(TRIM(I286)="高",1,IF(TRIM(I286)="中",0.5,0))+0.15*(1-IF(TRIM(J286)="高",1,IF(TRIM(J286)="中",0.5,0)))),0)</f>
        <v/>
      </c>
      <c r="W286" s="22">
        <f>IF(G286="高",IF(H286&lt;&gt;"低","GAS",IF(I286="高","NotebookLM","Gem")),IF(I286="高","NotebookLM","Gem"))</f>
        <v/>
      </c>
      <c r="X286" s="22">
        <f>IF(W286="Gem",0.4,IF(W286="NotebookLM",0.5,IF(W286="GAS",0.7,IF(W286="Microsoft Copilot",0.4,IF(W286="Microsoft 365 AI",0.4,IF(W286="Power Automate",0.7,IF(W286="Power Apps",0.6,IF(W286="ChatGPT",0.5,IF(W286="Claude",0.5,IF(W286="Gemini",0.5,IF(W286="Dify",0.6,IF(W286="n8n",0.7,IF(W286="Make",0.7,IF(W286="Zapier",0.7,IF(W286="その他",0.5,0.5)))))))))))))))</f>
        <v/>
      </c>
      <c r="Y286" s="22">
        <f>IFERROR(U286*(1-X286),"")</f>
        <v/>
      </c>
      <c r="Z286" s="22">
        <f>IFERROR(U286-Y286,"")</f>
        <v/>
      </c>
      <c r="AA286" s="22">
        <f>IF(AND(P286&gt;0,Q286&gt;=0),P286-Q286,"")</f>
        <v/>
      </c>
      <c r="AB286" s="22">
        <f>IF(P286&gt;0,(P286-Q286)/P286,"")</f>
        <v/>
      </c>
    </row>
    <row r="287" hidden="1" ht="15.75" customHeight="1" s="44">
      <c r="A287" s="18">
        <f>IF('簡易入力モード'!A287&lt;&gt;"",'簡易入力モード'!A287,"")</f>
        <v/>
      </c>
      <c r="B287" s="18" t="n"/>
      <c r="C287" s="19">
        <f>IF('簡易入力モード'!B287&lt;&gt;"",'簡易入力モード'!B287,"")</f>
        <v/>
      </c>
      <c r="D287" s="19">
        <f>IF('簡易入力モード'!C287&lt;&gt;"",'簡易入力モード'!C287,"")</f>
        <v/>
      </c>
      <c r="E287" s="19" t="n"/>
      <c r="F287" s="19" t="n"/>
      <c r="G287" s="19" t="n"/>
      <c r="H287" s="19" t="n"/>
      <c r="I287" s="19" t="n"/>
      <c r="J287" s="19" t="n"/>
      <c r="K287" s="19" t="n"/>
      <c r="L287" s="20" t="n"/>
      <c r="M287" s="20" t="n"/>
      <c r="N287" s="20" t="n"/>
      <c r="O287" s="20" t="n"/>
      <c r="P287" s="20" t="n"/>
      <c r="Q287" s="20" t="n"/>
      <c r="R287" s="18">
        <f>IF('簡易入力モード'!E287&lt;&gt;"",'簡易入力モード'!E287,"")</f>
        <v/>
      </c>
      <c r="S287" s="21" t="n"/>
      <c r="T287" s="19" t="n"/>
      <c r="U287" s="22">
        <f>IFERROR(C287*(D287+E287),"")</f>
        <v/>
      </c>
      <c r="V287" s="22">
        <f>ROUND(100*(0.2*MIN(1,IFERROR(C287/20,0))+0.15*MIN(1,IFERROR(E287/30,0))+0.2*IF(TRIM(G287)="高",1,IF(TRIM(G287)="中",0.5,0))+0.15*IF(TRIM(H287)="高",1,IF(TRIM(H287)="中",0.5,0))+0.1*MIN(1,IFERROR(F287/20,0))+0.15*IF(TRIM(I287)="高",1,IF(TRIM(I287)="中",0.5,0))+0.15*(1-IF(TRIM(J287)="高",1,IF(TRIM(J287)="中",0.5,0)))),0)</f>
        <v/>
      </c>
      <c r="W287" s="22">
        <f>IF(G287="高",IF(H287&lt;&gt;"低","GAS",IF(I287="高","NotebookLM","Gem")),IF(I287="高","NotebookLM","Gem"))</f>
        <v/>
      </c>
      <c r="X287" s="22">
        <f>IF(W287="Gem",0.4,IF(W287="NotebookLM",0.5,IF(W287="GAS",0.7,IF(W287="Microsoft Copilot",0.4,IF(W287="Microsoft 365 AI",0.4,IF(W287="Power Automate",0.7,IF(W287="Power Apps",0.6,IF(W287="ChatGPT",0.5,IF(W287="Claude",0.5,IF(W287="Gemini",0.5,IF(W287="Dify",0.6,IF(W287="n8n",0.7,IF(W287="Make",0.7,IF(W287="Zapier",0.7,IF(W287="その他",0.5,0.5)))))))))))))))</f>
        <v/>
      </c>
      <c r="Y287" s="22">
        <f>IFERROR(U287*(1-X287),"")</f>
        <v/>
      </c>
      <c r="Z287" s="22">
        <f>IFERROR(U287-Y287,"")</f>
        <v/>
      </c>
      <c r="AA287" s="22">
        <f>IF(AND(P287&gt;0,Q287&gt;=0),P287-Q287,"")</f>
        <v/>
      </c>
      <c r="AB287" s="22">
        <f>IF(P287&gt;0,(P287-Q287)/P287,"")</f>
        <v/>
      </c>
    </row>
    <row r="288" hidden="1" ht="15.75" customHeight="1" s="44">
      <c r="A288" s="18">
        <f>IF('簡易入力モード'!A288&lt;&gt;"",'簡易入力モード'!A288,"")</f>
        <v/>
      </c>
      <c r="B288" s="18" t="n"/>
      <c r="C288" s="19">
        <f>IF('簡易入力モード'!B288&lt;&gt;"",'簡易入力モード'!B288,"")</f>
        <v/>
      </c>
      <c r="D288" s="19">
        <f>IF('簡易入力モード'!C288&lt;&gt;"",'簡易入力モード'!C288,"")</f>
        <v/>
      </c>
      <c r="E288" s="19" t="n"/>
      <c r="F288" s="19" t="n"/>
      <c r="G288" s="19" t="n"/>
      <c r="H288" s="19" t="n"/>
      <c r="I288" s="19" t="n"/>
      <c r="J288" s="19" t="n"/>
      <c r="K288" s="19" t="n"/>
      <c r="L288" s="20" t="n"/>
      <c r="M288" s="20" t="n"/>
      <c r="N288" s="20" t="n"/>
      <c r="O288" s="20" t="n"/>
      <c r="P288" s="20" t="n"/>
      <c r="Q288" s="20" t="n"/>
      <c r="R288" s="18">
        <f>IF('簡易入力モード'!E288&lt;&gt;"",'簡易入力モード'!E288,"")</f>
        <v/>
      </c>
      <c r="S288" s="21" t="n"/>
      <c r="T288" s="19" t="n"/>
      <c r="U288" s="22">
        <f>IFERROR(C288*(D288+E288),"")</f>
        <v/>
      </c>
      <c r="V288" s="22">
        <f>ROUND(100*(0.2*MIN(1,IFERROR(C288/20,0))+0.15*MIN(1,IFERROR(E288/30,0))+0.2*IF(TRIM(G288)="高",1,IF(TRIM(G288)="中",0.5,0))+0.15*IF(TRIM(H288)="高",1,IF(TRIM(H288)="中",0.5,0))+0.1*MIN(1,IFERROR(F288/20,0))+0.15*IF(TRIM(I288)="高",1,IF(TRIM(I288)="中",0.5,0))+0.15*(1-IF(TRIM(J288)="高",1,IF(TRIM(J288)="中",0.5,0)))),0)</f>
        <v/>
      </c>
      <c r="W288" s="22">
        <f>IF(G288="高",IF(H288&lt;&gt;"低","GAS",IF(I288="高","NotebookLM","Gem")),IF(I288="高","NotebookLM","Gem"))</f>
        <v/>
      </c>
      <c r="X288" s="22">
        <f>IF(W288="Gem",0.4,IF(W288="NotebookLM",0.5,IF(W288="GAS",0.7,IF(W288="Microsoft Copilot",0.4,IF(W288="Microsoft 365 AI",0.4,IF(W288="Power Automate",0.7,IF(W288="Power Apps",0.6,IF(W288="ChatGPT",0.5,IF(W288="Claude",0.5,IF(W288="Gemini",0.5,IF(W288="Dify",0.6,IF(W288="n8n",0.7,IF(W288="Make",0.7,IF(W288="Zapier",0.7,IF(W288="その他",0.5,0.5)))))))))))))))</f>
        <v/>
      </c>
      <c r="Y288" s="22">
        <f>IFERROR(U288*(1-X288),"")</f>
        <v/>
      </c>
      <c r="Z288" s="22">
        <f>IFERROR(U288-Y288,"")</f>
        <v/>
      </c>
      <c r="AA288" s="22">
        <f>IF(AND(P288&gt;0,Q288&gt;=0),P288-Q288,"")</f>
        <v/>
      </c>
      <c r="AB288" s="22">
        <f>IF(P288&gt;0,(P288-Q288)/P288,"")</f>
        <v/>
      </c>
    </row>
    <row r="289" hidden="1" ht="15.75" customHeight="1" s="44">
      <c r="A289" s="18">
        <f>IF('簡易入力モード'!A289&lt;&gt;"",'簡易入力モード'!A289,"")</f>
        <v/>
      </c>
      <c r="B289" s="18" t="n"/>
      <c r="C289" s="19">
        <f>IF('簡易入力モード'!B289&lt;&gt;"",'簡易入力モード'!B289,"")</f>
        <v/>
      </c>
      <c r="D289" s="19">
        <f>IF('簡易入力モード'!C289&lt;&gt;"",'簡易入力モード'!C289,"")</f>
        <v/>
      </c>
      <c r="E289" s="19" t="n"/>
      <c r="F289" s="19" t="n"/>
      <c r="G289" s="19" t="n"/>
      <c r="H289" s="19" t="n"/>
      <c r="I289" s="19" t="n"/>
      <c r="J289" s="19" t="n"/>
      <c r="K289" s="19" t="n"/>
      <c r="L289" s="20" t="n"/>
      <c r="M289" s="20" t="n"/>
      <c r="N289" s="20" t="n"/>
      <c r="O289" s="20" t="n"/>
      <c r="P289" s="20" t="n"/>
      <c r="Q289" s="20" t="n"/>
      <c r="R289" s="18">
        <f>IF('簡易入力モード'!E289&lt;&gt;"",'簡易入力モード'!E289,"")</f>
        <v/>
      </c>
      <c r="S289" s="21" t="n"/>
      <c r="T289" s="19" t="n"/>
      <c r="U289" s="22">
        <f>IFERROR(C289*(D289+E289),"")</f>
        <v/>
      </c>
      <c r="V289" s="22">
        <f>ROUND(100*(0.2*MIN(1,IFERROR(C289/20,0))+0.15*MIN(1,IFERROR(E289/30,0))+0.2*IF(TRIM(G289)="高",1,IF(TRIM(G289)="中",0.5,0))+0.15*IF(TRIM(H289)="高",1,IF(TRIM(H289)="中",0.5,0))+0.1*MIN(1,IFERROR(F289/20,0))+0.15*IF(TRIM(I289)="高",1,IF(TRIM(I289)="中",0.5,0))+0.15*(1-IF(TRIM(J289)="高",1,IF(TRIM(J289)="中",0.5,0)))),0)</f>
        <v/>
      </c>
      <c r="W289" s="22">
        <f>IF(G289="高",IF(H289&lt;&gt;"低","GAS",IF(I289="高","NotebookLM","Gem")),IF(I289="高","NotebookLM","Gem"))</f>
        <v/>
      </c>
      <c r="X289" s="22">
        <f>IF(W289="Gem",0.4,IF(W289="NotebookLM",0.5,IF(W289="GAS",0.7,IF(W289="Microsoft Copilot",0.4,IF(W289="Microsoft 365 AI",0.4,IF(W289="Power Automate",0.7,IF(W289="Power Apps",0.6,IF(W289="ChatGPT",0.5,IF(W289="Claude",0.5,IF(W289="Gemini",0.5,IF(W289="Dify",0.6,IF(W289="n8n",0.7,IF(W289="Make",0.7,IF(W289="Zapier",0.7,IF(W289="その他",0.5,0.5)))))))))))))))</f>
        <v/>
      </c>
      <c r="Y289" s="22">
        <f>IFERROR(U289*(1-X289),"")</f>
        <v/>
      </c>
      <c r="Z289" s="22">
        <f>IFERROR(U289-Y289,"")</f>
        <v/>
      </c>
      <c r="AA289" s="22">
        <f>IF(AND(P289&gt;0,Q289&gt;=0),P289-Q289,"")</f>
        <v/>
      </c>
      <c r="AB289" s="22">
        <f>IF(P289&gt;0,(P289-Q289)/P289,"")</f>
        <v/>
      </c>
    </row>
    <row r="290" hidden="1" ht="15.75" customHeight="1" s="44">
      <c r="A290" s="18">
        <f>IF('簡易入力モード'!A290&lt;&gt;"",'簡易入力モード'!A290,"")</f>
        <v/>
      </c>
      <c r="B290" s="18" t="n"/>
      <c r="C290" s="19">
        <f>IF('簡易入力モード'!B290&lt;&gt;"",'簡易入力モード'!B290,"")</f>
        <v/>
      </c>
      <c r="D290" s="19">
        <f>IF('簡易入力モード'!C290&lt;&gt;"",'簡易入力モード'!C290,"")</f>
        <v/>
      </c>
      <c r="E290" s="19" t="n"/>
      <c r="F290" s="19" t="n"/>
      <c r="G290" s="19" t="n"/>
      <c r="H290" s="19" t="n"/>
      <c r="I290" s="19" t="n"/>
      <c r="J290" s="19" t="n"/>
      <c r="K290" s="19" t="n"/>
      <c r="L290" s="20" t="n"/>
      <c r="M290" s="20" t="n"/>
      <c r="N290" s="20" t="n"/>
      <c r="O290" s="20" t="n"/>
      <c r="P290" s="20" t="n"/>
      <c r="Q290" s="20" t="n"/>
      <c r="R290" s="18">
        <f>IF('簡易入力モード'!E290&lt;&gt;"",'簡易入力モード'!E290,"")</f>
        <v/>
      </c>
      <c r="S290" s="21" t="n"/>
      <c r="T290" s="19" t="n"/>
      <c r="U290" s="22">
        <f>IFERROR(C290*(D290+E290),"")</f>
        <v/>
      </c>
      <c r="V290" s="22">
        <f>ROUND(100*(0.2*MIN(1,IFERROR(C290/20,0))+0.15*MIN(1,IFERROR(E290/30,0))+0.2*IF(TRIM(G290)="高",1,IF(TRIM(G290)="中",0.5,0))+0.15*IF(TRIM(H290)="高",1,IF(TRIM(H290)="中",0.5,0))+0.1*MIN(1,IFERROR(F290/20,0))+0.15*IF(TRIM(I290)="高",1,IF(TRIM(I290)="中",0.5,0))+0.15*(1-IF(TRIM(J290)="高",1,IF(TRIM(J290)="中",0.5,0)))),0)</f>
        <v/>
      </c>
      <c r="W290" s="22">
        <f>IF(G290="高",IF(H290&lt;&gt;"低","GAS",IF(I290="高","NotebookLM","Gem")),IF(I290="高","NotebookLM","Gem"))</f>
        <v/>
      </c>
      <c r="X290" s="22">
        <f>IF(W290="Gem",0.4,IF(W290="NotebookLM",0.5,IF(W290="GAS",0.7,IF(W290="Microsoft Copilot",0.4,IF(W290="Microsoft 365 AI",0.4,IF(W290="Power Automate",0.7,IF(W290="Power Apps",0.6,IF(W290="ChatGPT",0.5,IF(W290="Claude",0.5,IF(W290="Gemini",0.5,IF(W290="Dify",0.6,IF(W290="n8n",0.7,IF(W290="Make",0.7,IF(W290="Zapier",0.7,IF(W290="その他",0.5,0.5)))))))))))))))</f>
        <v/>
      </c>
      <c r="Y290" s="22">
        <f>IFERROR(U290*(1-X290),"")</f>
        <v/>
      </c>
      <c r="Z290" s="22">
        <f>IFERROR(U290-Y290,"")</f>
        <v/>
      </c>
      <c r="AA290" s="22">
        <f>IF(AND(P290&gt;0,Q290&gt;=0),P290-Q290,"")</f>
        <v/>
      </c>
      <c r="AB290" s="22">
        <f>IF(P290&gt;0,(P290-Q290)/P290,"")</f>
        <v/>
      </c>
    </row>
    <row r="291" hidden="1" ht="15.75" customHeight="1" s="44">
      <c r="A291" s="18">
        <f>IF('簡易入力モード'!A291&lt;&gt;"",'簡易入力モード'!A291,"")</f>
        <v/>
      </c>
      <c r="B291" s="18" t="n"/>
      <c r="C291" s="19">
        <f>IF('簡易入力モード'!B291&lt;&gt;"",'簡易入力モード'!B291,"")</f>
        <v/>
      </c>
      <c r="D291" s="19">
        <f>IF('簡易入力モード'!C291&lt;&gt;"",'簡易入力モード'!C291,"")</f>
        <v/>
      </c>
      <c r="E291" s="19" t="n"/>
      <c r="F291" s="19" t="n"/>
      <c r="G291" s="19" t="n"/>
      <c r="H291" s="19" t="n"/>
      <c r="I291" s="19" t="n"/>
      <c r="J291" s="19" t="n"/>
      <c r="K291" s="19" t="n"/>
      <c r="L291" s="20" t="n"/>
      <c r="M291" s="20" t="n"/>
      <c r="N291" s="20" t="n"/>
      <c r="O291" s="20" t="n"/>
      <c r="P291" s="20" t="n"/>
      <c r="Q291" s="20" t="n"/>
      <c r="R291" s="18">
        <f>IF('簡易入力モード'!E291&lt;&gt;"",'簡易入力モード'!E291,"")</f>
        <v/>
      </c>
      <c r="S291" s="21" t="n"/>
      <c r="T291" s="19" t="n"/>
      <c r="U291" s="22">
        <f>IFERROR(C291*(D291+E291),"")</f>
        <v/>
      </c>
      <c r="V291" s="22">
        <f>ROUND(100*(0.2*MIN(1,IFERROR(C291/20,0))+0.15*MIN(1,IFERROR(E291/30,0))+0.2*IF(TRIM(G291)="高",1,IF(TRIM(G291)="中",0.5,0))+0.15*IF(TRIM(H291)="高",1,IF(TRIM(H291)="中",0.5,0))+0.1*MIN(1,IFERROR(F291/20,0))+0.15*IF(TRIM(I291)="高",1,IF(TRIM(I291)="中",0.5,0))+0.15*(1-IF(TRIM(J291)="高",1,IF(TRIM(J291)="中",0.5,0)))),0)</f>
        <v/>
      </c>
      <c r="W291" s="22">
        <f>IF(G291="高",IF(H291&lt;&gt;"低","GAS",IF(I291="高","NotebookLM","Gem")),IF(I291="高","NotebookLM","Gem"))</f>
        <v/>
      </c>
      <c r="X291" s="22">
        <f>IF(W291="Gem",0.4,IF(W291="NotebookLM",0.5,IF(W291="GAS",0.7,IF(W291="Microsoft Copilot",0.4,IF(W291="Microsoft 365 AI",0.4,IF(W291="Power Automate",0.7,IF(W291="Power Apps",0.6,IF(W291="ChatGPT",0.5,IF(W291="Claude",0.5,IF(W291="Gemini",0.5,IF(W291="Dify",0.6,IF(W291="n8n",0.7,IF(W291="Make",0.7,IF(W291="Zapier",0.7,IF(W291="その他",0.5,0.5)))))))))))))))</f>
        <v/>
      </c>
      <c r="Y291" s="22">
        <f>IFERROR(U291*(1-X291),"")</f>
        <v/>
      </c>
      <c r="Z291" s="22">
        <f>IFERROR(U291-Y291,"")</f>
        <v/>
      </c>
      <c r="AA291" s="22">
        <f>IF(AND(P291&gt;0,Q291&gt;=0),P291-Q291,"")</f>
        <v/>
      </c>
      <c r="AB291" s="22">
        <f>IF(P291&gt;0,(P291-Q291)/P291,"")</f>
        <v/>
      </c>
    </row>
    <row r="292" hidden="1" ht="15.75" customHeight="1" s="44">
      <c r="A292" s="18">
        <f>IF('簡易入力モード'!A292&lt;&gt;"",'簡易入力モード'!A292,"")</f>
        <v/>
      </c>
      <c r="B292" s="18" t="n"/>
      <c r="C292" s="19">
        <f>IF('簡易入力モード'!B292&lt;&gt;"",'簡易入力モード'!B292,"")</f>
        <v/>
      </c>
      <c r="D292" s="19">
        <f>IF('簡易入力モード'!C292&lt;&gt;"",'簡易入力モード'!C292,"")</f>
        <v/>
      </c>
      <c r="E292" s="19" t="n"/>
      <c r="F292" s="19" t="n"/>
      <c r="G292" s="19" t="n"/>
      <c r="H292" s="19" t="n"/>
      <c r="I292" s="19" t="n"/>
      <c r="J292" s="19" t="n"/>
      <c r="K292" s="19" t="n"/>
      <c r="L292" s="20" t="n"/>
      <c r="M292" s="20" t="n"/>
      <c r="N292" s="20" t="n"/>
      <c r="O292" s="20" t="n"/>
      <c r="P292" s="20" t="n"/>
      <c r="Q292" s="20" t="n"/>
      <c r="R292" s="18">
        <f>IF('簡易入力モード'!E292&lt;&gt;"",'簡易入力モード'!E292,"")</f>
        <v/>
      </c>
      <c r="S292" s="21" t="n"/>
      <c r="T292" s="19" t="n"/>
      <c r="U292" s="22">
        <f>IFERROR(C292*(D292+E292),"")</f>
        <v/>
      </c>
      <c r="V292" s="22">
        <f>ROUND(100*(0.2*MIN(1,IFERROR(C292/20,0))+0.15*MIN(1,IFERROR(E292/30,0))+0.2*IF(TRIM(G292)="高",1,IF(TRIM(G292)="中",0.5,0))+0.15*IF(TRIM(H292)="高",1,IF(TRIM(H292)="中",0.5,0))+0.1*MIN(1,IFERROR(F292/20,0))+0.15*IF(TRIM(I292)="高",1,IF(TRIM(I292)="中",0.5,0))+0.15*(1-IF(TRIM(J292)="高",1,IF(TRIM(J292)="中",0.5,0)))),0)</f>
        <v/>
      </c>
      <c r="W292" s="22">
        <f>IF(G292="高",IF(H292&lt;&gt;"低","GAS",IF(I292="高","NotebookLM","Gem")),IF(I292="高","NotebookLM","Gem"))</f>
        <v/>
      </c>
      <c r="X292" s="22">
        <f>IF(W292="Gem",0.4,IF(W292="NotebookLM",0.5,IF(W292="GAS",0.7,IF(W292="Microsoft Copilot",0.4,IF(W292="Microsoft 365 AI",0.4,IF(W292="Power Automate",0.7,IF(W292="Power Apps",0.6,IF(W292="ChatGPT",0.5,IF(W292="Claude",0.5,IF(W292="Gemini",0.5,IF(W292="Dify",0.6,IF(W292="n8n",0.7,IF(W292="Make",0.7,IF(W292="Zapier",0.7,IF(W292="その他",0.5,0.5)))))))))))))))</f>
        <v/>
      </c>
      <c r="Y292" s="22">
        <f>IFERROR(U292*(1-X292),"")</f>
        <v/>
      </c>
      <c r="Z292" s="22">
        <f>IFERROR(U292-Y292,"")</f>
        <v/>
      </c>
      <c r="AA292" s="22">
        <f>IF(AND(P292&gt;0,Q292&gt;=0),P292-Q292,"")</f>
        <v/>
      </c>
      <c r="AB292" s="22">
        <f>IF(P292&gt;0,(P292-Q292)/P292,"")</f>
        <v/>
      </c>
    </row>
    <row r="293" hidden="1" ht="15.75" customHeight="1" s="44">
      <c r="A293" s="18">
        <f>IF('簡易入力モード'!A293&lt;&gt;"",'簡易入力モード'!A293,"")</f>
        <v/>
      </c>
      <c r="B293" s="18" t="n"/>
      <c r="C293" s="19">
        <f>IF('簡易入力モード'!B293&lt;&gt;"",'簡易入力モード'!B293,"")</f>
        <v/>
      </c>
      <c r="D293" s="19">
        <f>IF('簡易入力モード'!C293&lt;&gt;"",'簡易入力モード'!C293,"")</f>
        <v/>
      </c>
      <c r="E293" s="19" t="n"/>
      <c r="F293" s="19" t="n"/>
      <c r="G293" s="19" t="n"/>
      <c r="H293" s="19" t="n"/>
      <c r="I293" s="19" t="n"/>
      <c r="J293" s="19" t="n"/>
      <c r="K293" s="19" t="n"/>
      <c r="L293" s="20" t="n"/>
      <c r="M293" s="20" t="n"/>
      <c r="N293" s="20" t="n"/>
      <c r="O293" s="20" t="n"/>
      <c r="P293" s="20" t="n"/>
      <c r="Q293" s="20" t="n"/>
      <c r="R293" s="18">
        <f>IF('簡易入力モード'!E293&lt;&gt;"",'簡易入力モード'!E293,"")</f>
        <v/>
      </c>
      <c r="S293" s="21" t="n"/>
      <c r="T293" s="19" t="n"/>
      <c r="U293" s="22">
        <f>IFERROR(C293*(D293+E293),"")</f>
        <v/>
      </c>
      <c r="V293" s="22">
        <f>ROUND(100*(0.2*MIN(1,IFERROR(C293/20,0))+0.15*MIN(1,IFERROR(E293/30,0))+0.2*IF(TRIM(G293)="高",1,IF(TRIM(G293)="中",0.5,0))+0.15*IF(TRIM(H293)="高",1,IF(TRIM(H293)="中",0.5,0))+0.1*MIN(1,IFERROR(F293/20,0))+0.15*IF(TRIM(I293)="高",1,IF(TRIM(I293)="中",0.5,0))+0.15*(1-IF(TRIM(J293)="高",1,IF(TRIM(J293)="中",0.5,0)))),0)</f>
        <v/>
      </c>
      <c r="W293" s="22">
        <f>IF(G293="高",IF(H293&lt;&gt;"低","GAS",IF(I293="高","NotebookLM","Gem")),IF(I293="高","NotebookLM","Gem"))</f>
        <v/>
      </c>
      <c r="X293" s="22">
        <f>IF(W293="Gem",0.4,IF(W293="NotebookLM",0.5,IF(W293="GAS",0.7,IF(W293="Microsoft Copilot",0.4,IF(W293="Microsoft 365 AI",0.4,IF(W293="Power Automate",0.7,IF(W293="Power Apps",0.6,IF(W293="ChatGPT",0.5,IF(W293="Claude",0.5,IF(W293="Gemini",0.5,IF(W293="Dify",0.6,IF(W293="n8n",0.7,IF(W293="Make",0.7,IF(W293="Zapier",0.7,IF(W293="その他",0.5,0.5)))))))))))))))</f>
        <v/>
      </c>
      <c r="Y293" s="22">
        <f>IFERROR(U293*(1-X293),"")</f>
        <v/>
      </c>
      <c r="Z293" s="22">
        <f>IFERROR(U293-Y293,"")</f>
        <v/>
      </c>
      <c r="AA293" s="22">
        <f>IF(AND(P293&gt;0,Q293&gt;=0),P293-Q293,"")</f>
        <v/>
      </c>
      <c r="AB293" s="22">
        <f>IF(P293&gt;0,(P293-Q293)/P293,"")</f>
        <v/>
      </c>
    </row>
    <row r="294" hidden="1" ht="15.75" customHeight="1" s="44">
      <c r="A294" s="18">
        <f>IF('簡易入力モード'!A294&lt;&gt;"",'簡易入力モード'!A294,"")</f>
        <v/>
      </c>
      <c r="B294" s="18" t="n"/>
      <c r="C294" s="19">
        <f>IF('簡易入力モード'!B294&lt;&gt;"",'簡易入力モード'!B294,"")</f>
        <v/>
      </c>
      <c r="D294" s="19">
        <f>IF('簡易入力モード'!C294&lt;&gt;"",'簡易入力モード'!C294,"")</f>
        <v/>
      </c>
      <c r="E294" s="19" t="n"/>
      <c r="F294" s="19" t="n"/>
      <c r="G294" s="19" t="n"/>
      <c r="H294" s="19" t="n"/>
      <c r="I294" s="19" t="n"/>
      <c r="J294" s="19" t="n"/>
      <c r="K294" s="19" t="n"/>
      <c r="L294" s="20" t="n"/>
      <c r="M294" s="20" t="n"/>
      <c r="N294" s="20" t="n"/>
      <c r="O294" s="20" t="n"/>
      <c r="P294" s="20" t="n"/>
      <c r="Q294" s="20" t="n"/>
      <c r="R294" s="18">
        <f>IF('簡易入力モード'!E294&lt;&gt;"",'簡易入力モード'!E294,"")</f>
        <v/>
      </c>
      <c r="S294" s="21" t="n"/>
      <c r="T294" s="19" t="n"/>
      <c r="U294" s="22">
        <f>IFERROR(C294*(D294+E294),"")</f>
        <v/>
      </c>
      <c r="V294" s="22">
        <f>ROUND(100*(0.2*MIN(1,IFERROR(C294/20,0))+0.15*MIN(1,IFERROR(E294/30,0))+0.2*IF(TRIM(G294)="高",1,IF(TRIM(G294)="中",0.5,0))+0.15*IF(TRIM(H294)="高",1,IF(TRIM(H294)="中",0.5,0))+0.1*MIN(1,IFERROR(F294/20,0))+0.15*IF(TRIM(I294)="高",1,IF(TRIM(I294)="中",0.5,0))+0.15*(1-IF(TRIM(J294)="高",1,IF(TRIM(J294)="中",0.5,0)))),0)</f>
        <v/>
      </c>
      <c r="W294" s="22">
        <f>IF(G294="高",IF(H294&lt;&gt;"低","GAS",IF(I294="高","NotebookLM","Gem")),IF(I294="高","NotebookLM","Gem"))</f>
        <v/>
      </c>
      <c r="X294" s="22">
        <f>IF(W294="Gem",0.4,IF(W294="NotebookLM",0.5,IF(W294="GAS",0.7,IF(W294="Microsoft Copilot",0.4,IF(W294="Microsoft 365 AI",0.4,IF(W294="Power Automate",0.7,IF(W294="Power Apps",0.6,IF(W294="ChatGPT",0.5,IF(W294="Claude",0.5,IF(W294="Gemini",0.5,IF(W294="Dify",0.6,IF(W294="n8n",0.7,IF(W294="Make",0.7,IF(W294="Zapier",0.7,IF(W294="その他",0.5,0.5)))))))))))))))</f>
        <v/>
      </c>
      <c r="Y294" s="22">
        <f>IFERROR(U294*(1-X294),"")</f>
        <v/>
      </c>
      <c r="Z294" s="22">
        <f>IFERROR(U294-Y294,"")</f>
        <v/>
      </c>
      <c r="AA294" s="22">
        <f>IF(AND(P294&gt;0,Q294&gt;=0),P294-Q294,"")</f>
        <v/>
      </c>
      <c r="AB294" s="22">
        <f>IF(P294&gt;0,(P294-Q294)/P294,"")</f>
        <v/>
      </c>
    </row>
    <row r="295" hidden="1" ht="15.75" customHeight="1" s="44">
      <c r="A295" s="18">
        <f>IF('簡易入力モード'!A295&lt;&gt;"",'簡易入力モード'!A295,"")</f>
        <v/>
      </c>
      <c r="B295" s="18" t="n"/>
      <c r="C295" s="19">
        <f>IF('簡易入力モード'!B295&lt;&gt;"",'簡易入力モード'!B295,"")</f>
        <v/>
      </c>
      <c r="D295" s="19">
        <f>IF('簡易入力モード'!C295&lt;&gt;"",'簡易入力モード'!C295,"")</f>
        <v/>
      </c>
      <c r="E295" s="19" t="n"/>
      <c r="F295" s="19" t="n"/>
      <c r="G295" s="19" t="n"/>
      <c r="H295" s="19" t="n"/>
      <c r="I295" s="19" t="n"/>
      <c r="J295" s="19" t="n"/>
      <c r="K295" s="19" t="n"/>
      <c r="L295" s="20" t="n"/>
      <c r="M295" s="20" t="n"/>
      <c r="N295" s="20" t="n"/>
      <c r="O295" s="20" t="n"/>
      <c r="P295" s="20" t="n"/>
      <c r="Q295" s="20" t="n"/>
      <c r="R295" s="18">
        <f>IF('簡易入力モード'!E295&lt;&gt;"",'簡易入力モード'!E295,"")</f>
        <v/>
      </c>
      <c r="S295" s="21" t="n"/>
      <c r="T295" s="19" t="n"/>
      <c r="U295" s="22">
        <f>IFERROR(C295*(D295+E295),"")</f>
        <v/>
      </c>
      <c r="V295" s="22">
        <f>ROUND(100*(0.2*MIN(1,IFERROR(C295/20,0))+0.15*MIN(1,IFERROR(E295/30,0))+0.2*IF(TRIM(G295)="高",1,IF(TRIM(G295)="中",0.5,0))+0.15*IF(TRIM(H295)="高",1,IF(TRIM(H295)="中",0.5,0))+0.1*MIN(1,IFERROR(F295/20,0))+0.15*IF(TRIM(I295)="高",1,IF(TRIM(I295)="中",0.5,0))+0.15*(1-IF(TRIM(J295)="高",1,IF(TRIM(J295)="中",0.5,0)))),0)</f>
        <v/>
      </c>
      <c r="W295" s="22">
        <f>IF(G295="高",IF(H295&lt;&gt;"低","GAS",IF(I295="高","NotebookLM","Gem")),IF(I295="高","NotebookLM","Gem"))</f>
        <v/>
      </c>
      <c r="X295" s="22">
        <f>IF(W295="Gem",0.4,IF(W295="NotebookLM",0.5,IF(W295="GAS",0.7,IF(W295="Microsoft Copilot",0.4,IF(W295="Microsoft 365 AI",0.4,IF(W295="Power Automate",0.7,IF(W295="Power Apps",0.6,IF(W295="ChatGPT",0.5,IF(W295="Claude",0.5,IF(W295="Gemini",0.5,IF(W295="Dify",0.6,IF(W295="n8n",0.7,IF(W295="Make",0.7,IF(W295="Zapier",0.7,IF(W295="その他",0.5,0.5)))))))))))))))</f>
        <v/>
      </c>
      <c r="Y295" s="22">
        <f>IFERROR(U295*(1-X295),"")</f>
        <v/>
      </c>
      <c r="Z295" s="22">
        <f>IFERROR(U295-Y295,"")</f>
        <v/>
      </c>
      <c r="AA295" s="22">
        <f>IF(AND(P295&gt;0,Q295&gt;=0),P295-Q295,"")</f>
        <v/>
      </c>
      <c r="AB295" s="22">
        <f>IF(P295&gt;0,(P295-Q295)/P295,"")</f>
        <v/>
      </c>
    </row>
    <row r="296" hidden="1" ht="15.75" customHeight="1" s="44">
      <c r="A296" s="18">
        <f>IF('簡易入力モード'!A296&lt;&gt;"",'簡易入力モード'!A296,"")</f>
        <v/>
      </c>
      <c r="B296" s="18" t="n"/>
      <c r="C296" s="19">
        <f>IF('簡易入力モード'!B296&lt;&gt;"",'簡易入力モード'!B296,"")</f>
        <v/>
      </c>
      <c r="D296" s="19">
        <f>IF('簡易入力モード'!C296&lt;&gt;"",'簡易入力モード'!C296,"")</f>
        <v/>
      </c>
      <c r="E296" s="19" t="n"/>
      <c r="F296" s="19" t="n"/>
      <c r="G296" s="19" t="n"/>
      <c r="H296" s="19" t="n"/>
      <c r="I296" s="19" t="n"/>
      <c r="J296" s="19" t="n"/>
      <c r="K296" s="19" t="n"/>
      <c r="L296" s="20" t="n"/>
      <c r="M296" s="20" t="n"/>
      <c r="N296" s="20" t="n"/>
      <c r="O296" s="20" t="n"/>
      <c r="P296" s="20" t="n"/>
      <c r="Q296" s="20" t="n"/>
      <c r="R296" s="18">
        <f>IF('簡易入力モード'!E296&lt;&gt;"",'簡易入力モード'!E296,"")</f>
        <v/>
      </c>
      <c r="S296" s="21" t="n"/>
      <c r="T296" s="19" t="n"/>
      <c r="U296" s="22">
        <f>IFERROR(C296*(D296+E296),"")</f>
        <v/>
      </c>
      <c r="V296" s="22">
        <f>ROUND(100*(0.2*MIN(1,IFERROR(C296/20,0))+0.15*MIN(1,IFERROR(E296/30,0))+0.2*IF(TRIM(G296)="高",1,IF(TRIM(G296)="中",0.5,0))+0.15*IF(TRIM(H296)="高",1,IF(TRIM(H296)="中",0.5,0))+0.1*MIN(1,IFERROR(F296/20,0))+0.15*IF(TRIM(I296)="高",1,IF(TRIM(I296)="中",0.5,0))+0.15*(1-IF(TRIM(J296)="高",1,IF(TRIM(J296)="中",0.5,0)))),0)</f>
        <v/>
      </c>
      <c r="W296" s="22">
        <f>IF(G296="高",IF(H296&lt;&gt;"低","GAS",IF(I296="高","NotebookLM","Gem")),IF(I296="高","NotebookLM","Gem"))</f>
        <v/>
      </c>
      <c r="X296" s="22">
        <f>IF(W296="Gem",0.4,IF(W296="NotebookLM",0.5,IF(W296="GAS",0.7,IF(W296="Microsoft Copilot",0.4,IF(W296="Microsoft 365 AI",0.4,IF(W296="Power Automate",0.7,IF(W296="Power Apps",0.6,IF(W296="ChatGPT",0.5,IF(W296="Claude",0.5,IF(W296="Gemini",0.5,IF(W296="Dify",0.6,IF(W296="n8n",0.7,IF(W296="Make",0.7,IF(W296="Zapier",0.7,IF(W296="その他",0.5,0.5)))))))))))))))</f>
        <v/>
      </c>
      <c r="Y296" s="22">
        <f>IFERROR(U296*(1-X296),"")</f>
        <v/>
      </c>
      <c r="Z296" s="22">
        <f>IFERROR(U296-Y296,"")</f>
        <v/>
      </c>
      <c r="AA296" s="22">
        <f>IF(AND(P296&gt;0,Q296&gt;=0),P296-Q296,"")</f>
        <v/>
      </c>
      <c r="AB296" s="22">
        <f>IF(P296&gt;0,(P296-Q296)/P296,"")</f>
        <v/>
      </c>
    </row>
    <row r="297" hidden="1" ht="15.75" customHeight="1" s="44">
      <c r="A297" s="18">
        <f>IF('簡易入力モード'!A297&lt;&gt;"",'簡易入力モード'!A297,"")</f>
        <v/>
      </c>
      <c r="B297" s="18" t="n"/>
      <c r="C297" s="19">
        <f>IF('簡易入力モード'!B297&lt;&gt;"",'簡易入力モード'!B297,"")</f>
        <v/>
      </c>
      <c r="D297" s="19">
        <f>IF('簡易入力モード'!C297&lt;&gt;"",'簡易入力モード'!C297,"")</f>
        <v/>
      </c>
      <c r="E297" s="19" t="n"/>
      <c r="F297" s="19" t="n"/>
      <c r="G297" s="19" t="n"/>
      <c r="H297" s="19" t="n"/>
      <c r="I297" s="19" t="n"/>
      <c r="J297" s="19" t="n"/>
      <c r="K297" s="19" t="n"/>
      <c r="L297" s="20" t="n"/>
      <c r="M297" s="20" t="n"/>
      <c r="N297" s="20" t="n"/>
      <c r="O297" s="20" t="n"/>
      <c r="P297" s="20" t="n"/>
      <c r="Q297" s="20" t="n"/>
      <c r="R297" s="18">
        <f>IF('簡易入力モード'!E297&lt;&gt;"",'簡易入力モード'!E297,"")</f>
        <v/>
      </c>
      <c r="S297" s="21" t="n"/>
      <c r="T297" s="19" t="n"/>
      <c r="U297" s="22">
        <f>IFERROR(C297*(D297+E297),"")</f>
        <v/>
      </c>
      <c r="V297" s="22">
        <f>ROUND(100*(0.2*MIN(1,IFERROR(C297/20,0))+0.15*MIN(1,IFERROR(E297/30,0))+0.2*IF(TRIM(G297)="高",1,IF(TRIM(G297)="中",0.5,0))+0.15*IF(TRIM(H297)="高",1,IF(TRIM(H297)="中",0.5,0))+0.1*MIN(1,IFERROR(F297/20,0))+0.15*IF(TRIM(I297)="高",1,IF(TRIM(I297)="中",0.5,0))+0.15*(1-IF(TRIM(J297)="高",1,IF(TRIM(J297)="中",0.5,0)))),0)</f>
        <v/>
      </c>
      <c r="W297" s="22">
        <f>IF(G297="高",IF(H297&lt;&gt;"低","GAS",IF(I297="高","NotebookLM","Gem")),IF(I297="高","NotebookLM","Gem"))</f>
        <v/>
      </c>
      <c r="X297" s="22">
        <f>IF(W297="Gem",0.4,IF(W297="NotebookLM",0.5,IF(W297="GAS",0.7,IF(W297="Microsoft Copilot",0.4,IF(W297="Microsoft 365 AI",0.4,IF(W297="Power Automate",0.7,IF(W297="Power Apps",0.6,IF(W297="ChatGPT",0.5,IF(W297="Claude",0.5,IF(W297="Gemini",0.5,IF(W297="Dify",0.6,IF(W297="n8n",0.7,IF(W297="Make",0.7,IF(W297="Zapier",0.7,IF(W297="その他",0.5,0.5)))))))))))))))</f>
        <v/>
      </c>
      <c r="Y297" s="22">
        <f>IFERROR(U297*(1-X297),"")</f>
        <v/>
      </c>
      <c r="Z297" s="22">
        <f>IFERROR(U297-Y297,"")</f>
        <v/>
      </c>
      <c r="AA297" s="22">
        <f>IF(AND(P297&gt;0,Q297&gt;=0),P297-Q297,"")</f>
        <v/>
      </c>
      <c r="AB297" s="22">
        <f>IF(P297&gt;0,(P297-Q297)/P297,"")</f>
        <v/>
      </c>
    </row>
    <row r="298" hidden="1" ht="15.75" customHeight="1" s="44">
      <c r="A298" s="18">
        <f>IF('簡易入力モード'!A298&lt;&gt;"",'簡易入力モード'!A298,"")</f>
        <v/>
      </c>
      <c r="B298" s="18" t="n"/>
      <c r="C298" s="19">
        <f>IF('簡易入力モード'!B298&lt;&gt;"",'簡易入力モード'!B298,"")</f>
        <v/>
      </c>
      <c r="D298" s="19">
        <f>IF('簡易入力モード'!C298&lt;&gt;"",'簡易入力モード'!C298,"")</f>
        <v/>
      </c>
      <c r="E298" s="19" t="n"/>
      <c r="F298" s="19" t="n"/>
      <c r="G298" s="19" t="n"/>
      <c r="H298" s="19" t="n"/>
      <c r="I298" s="19" t="n"/>
      <c r="J298" s="19" t="n"/>
      <c r="K298" s="19" t="n"/>
      <c r="L298" s="20" t="n"/>
      <c r="M298" s="20" t="n"/>
      <c r="N298" s="20" t="n"/>
      <c r="O298" s="20" t="n"/>
      <c r="P298" s="20" t="n"/>
      <c r="Q298" s="20" t="n"/>
      <c r="R298" s="18">
        <f>IF('簡易入力モード'!E298&lt;&gt;"",'簡易入力モード'!E298,"")</f>
        <v/>
      </c>
      <c r="S298" s="21" t="n"/>
      <c r="T298" s="19" t="n"/>
      <c r="U298" s="22">
        <f>IFERROR(C298*(D298+E298),"")</f>
        <v/>
      </c>
      <c r="V298" s="22">
        <f>ROUND(100*(0.2*MIN(1,IFERROR(C298/20,0))+0.15*MIN(1,IFERROR(E298/30,0))+0.2*IF(TRIM(G298)="高",1,IF(TRIM(G298)="中",0.5,0))+0.15*IF(TRIM(H298)="高",1,IF(TRIM(H298)="中",0.5,0))+0.1*MIN(1,IFERROR(F298/20,0))+0.15*IF(TRIM(I298)="高",1,IF(TRIM(I298)="中",0.5,0))+0.15*(1-IF(TRIM(J298)="高",1,IF(TRIM(J298)="中",0.5,0)))),0)</f>
        <v/>
      </c>
      <c r="W298" s="22">
        <f>IF(G298="高",IF(H298&lt;&gt;"低","GAS",IF(I298="高","NotebookLM","Gem")),IF(I298="高","NotebookLM","Gem"))</f>
        <v/>
      </c>
      <c r="X298" s="22">
        <f>IF(W298="Gem",0.4,IF(W298="NotebookLM",0.5,IF(W298="GAS",0.7,IF(W298="Microsoft Copilot",0.4,IF(W298="Microsoft 365 AI",0.4,IF(W298="Power Automate",0.7,IF(W298="Power Apps",0.6,IF(W298="ChatGPT",0.5,IF(W298="Claude",0.5,IF(W298="Gemini",0.5,IF(W298="Dify",0.6,IF(W298="n8n",0.7,IF(W298="Make",0.7,IF(W298="Zapier",0.7,IF(W298="その他",0.5,0.5)))))))))))))))</f>
        <v/>
      </c>
      <c r="Y298" s="22">
        <f>IFERROR(U298*(1-X298),"")</f>
        <v/>
      </c>
      <c r="Z298" s="22">
        <f>IFERROR(U298-Y298,"")</f>
        <v/>
      </c>
      <c r="AA298" s="22">
        <f>IF(AND(P298&gt;0,Q298&gt;=0),P298-Q298,"")</f>
        <v/>
      </c>
      <c r="AB298" s="22">
        <f>IF(P298&gt;0,(P298-Q298)/P298,"")</f>
        <v/>
      </c>
    </row>
    <row r="299" hidden="1" ht="15.75" customHeight="1" s="44">
      <c r="A299" s="18">
        <f>IF('簡易入力モード'!A299&lt;&gt;"",'簡易入力モード'!A299,"")</f>
        <v/>
      </c>
      <c r="B299" s="18" t="n"/>
      <c r="C299" s="19">
        <f>IF('簡易入力モード'!B299&lt;&gt;"",'簡易入力モード'!B299,"")</f>
        <v/>
      </c>
      <c r="D299" s="19">
        <f>IF('簡易入力モード'!C299&lt;&gt;"",'簡易入力モード'!C299,"")</f>
        <v/>
      </c>
      <c r="E299" s="19" t="n"/>
      <c r="F299" s="19" t="n"/>
      <c r="G299" s="19" t="n"/>
      <c r="H299" s="19" t="n"/>
      <c r="I299" s="19" t="n"/>
      <c r="J299" s="19" t="n"/>
      <c r="K299" s="19" t="n"/>
      <c r="L299" s="20" t="n"/>
      <c r="M299" s="20" t="n"/>
      <c r="N299" s="20" t="n"/>
      <c r="O299" s="20" t="n"/>
      <c r="P299" s="20" t="n"/>
      <c r="Q299" s="20" t="n"/>
      <c r="R299" s="18">
        <f>IF('簡易入力モード'!E299&lt;&gt;"",'簡易入力モード'!E299,"")</f>
        <v/>
      </c>
      <c r="S299" s="21" t="n"/>
      <c r="T299" s="19" t="n"/>
      <c r="U299" s="22">
        <f>IFERROR(C299*(D299+E299),"")</f>
        <v/>
      </c>
      <c r="V299" s="22">
        <f>ROUND(100*(0.2*MIN(1,IFERROR(C299/20,0))+0.15*MIN(1,IFERROR(E299/30,0))+0.2*IF(TRIM(G299)="高",1,IF(TRIM(G299)="中",0.5,0))+0.15*IF(TRIM(H299)="高",1,IF(TRIM(H299)="中",0.5,0))+0.1*MIN(1,IFERROR(F299/20,0))+0.15*IF(TRIM(I299)="高",1,IF(TRIM(I299)="中",0.5,0))+0.15*(1-IF(TRIM(J299)="高",1,IF(TRIM(J299)="中",0.5,0)))),0)</f>
        <v/>
      </c>
      <c r="W299" s="22">
        <f>IF(G299="高",IF(H299&lt;&gt;"低","GAS",IF(I299="高","NotebookLM","Gem")),IF(I299="高","NotebookLM","Gem"))</f>
        <v/>
      </c>
      <c r="X299" s="22">
        <f>IF(W299="Gem",0.4,IF(W299="NotebookLM",0.5,IF(W299="GAS",0.7,IF(W299="Microsoft Copilot",0.4,IF(W299="Microsoft 365 AI",0.4,IF(W299="Power Automate",0.7,IF(W299="Power Apps",0.6,IF(W299="ChatGPT",0.5,IF(W299="Claude",0.5,IF(W299="Gemini",0.5,IF(W299="Dify",0.6,IF(W299="n8n",0.7,IF(W299="Make",0.7,IF(W299="Zapier",0.7,IF(W299="その他",0.5,0.5)))))))))))))))</f>
        <v/>
      </c>
      <c r="Y299" s="22">
        <f>IFERROR(U299*(1-X299),"")</f>
        <v/>
      </c>
      <c r="Z299" s="22">
        <f>IFERROR(U299-Y299,"")</f>
        <v/>
      </c>
      <c r="AA299" s="22">
        <f>IF(AND(P299&gt;0,Q299&gt;=0),P299-Q299,"")</f>
        <v/>
      </c>
      <c r="AB299" s="22">
        <f>IF(P299&gt;0,(P299-Q299)/P299,"")</f>
        <v/>
      </c>
    </row>
    <row r="300" hidden="1" ht="15.75" customHeight="1" s="44">
      <c r="A300" s="18">
        <f>IF('簡易入力モード'!A300&lt;&gt;"",'簡易入力モード'!A300,"")</f>
        <v/>
      </c>
      <c r="B300" s="18" t="n"/>
      <c r="C300" s="19">
        <f>IF('簡易入力モード'!B300&lt;&gt;"",'簡易入力モード'!B300,"")</f>
        <v/>
      </c>
      <c r="D300" s="19">
        <f>IF('簡易入力モード'!C300&lt;&gt;"",'簡易入力モード'!C300,"")</f>
        <v/>
      </c>
      <c r="E300" s="19" t="n"/>
      <c r="F300" s="19" t="n"/>
      <c r="G300" s="19" t="n"/>
      <c r="H300" s="19" t="n"/>
      <c r="I300" s="19" t="n"/>
      <c r="J300" s="19" t="n"/>
      <c r="K300" s="19" t="n"/>
      <c r="L300" s="20" t="n"/>
      <c r="M300" s="20" t="n"/>
      <c r="N300" s="20" t="n"/>
      <c r="O300" s="20" t="n"/>
      <c r="P300" s="20" t="n"/>
      <c r="Q300" s="20" t="n"/>
      <c r="R300" s="18">
        <f>IF('簡易入力モード'!E300&lt;&gt;"",'簡易入力モード'!E300,"")</f>
        <v/>
      </c>
      <c r="S300" s="21" t="n"/>
      <c r="T300" s="19" t="n"/>
      <c r="U300" s="22">
        <f>IFERROR(C300*(D300+E300),"")</f>
        <v/>
      </c>
      <c r="V300" s="22">
        <f>ROUND(100*(0.2*MIN(1,IFERROR(C300/20,0))+0.15*MIN(1,IFERROR(E300/30,0))+0.2*IF(TRIM(G300)="高",1,IF(TRIM(G300)="中",0.5,0))+0.15*IF(TRIM(H300)="高",1,IF(TRIM(H300)="中",0.5,0))+0.1*MIN(1,IFERROR(F300/20,0))+0.15*IF(TRIM(I300)="高",1,IF(TRIM(I300)="中",0.5,0))+0.15*(1-IF(TRIM(J300)="高",1,IF(TRIM(J300)="中",0.5,0)))),0)</f>
        <v/>
      </c>
      <c r="W300" s="22">
        <f>IF(G300="高",IF(H300&lt;&gt;"低","GAS",IF(I300="高","NotebookLM","Gem")),IF(I300="高","NotebookLM","Gem"))</f>
        <v/>
      </c>
      <c r="X300" s="22">
        <f>IF(W300="Gem",0.4,IF(W300="NotebookLM",0.5,IF(W300="GAS",0.7,IF(W300="Microsoft Copilot",0.4,IF(W300="Microsoft 365 AI",0.4,IF(W300="Power Automate",0.7,IF(W300="Power Apps",0.6,IF(W300="ChatGPT",0.5,IF(W300="Claude",0.5,IF(W300="Gemini",0.5,IF(W300="Dify",0.6,IF(W300="n8n",0.7,IF(W300="Make",0.7,IF(W300="Zapier",0.7,IF(W300="その他",0.5,0.5)))))))))))))))</f>
        <v/>
      </c>
      <c r="Y300" s="22">
        <f>IFERROR(U300*(1-X300),"")</f>
        <v/>
      </c>
      <c r="Z300" s="22">
        <f>IFERROR(U300-Y300,"")</f>
        <v/>
      </c>
      <c r="AA300" s="22">
        <f>IF(AND(P300&gt;0,Q300&gt;=0),P300-Q300,"")</f>
        <v/>
      </c>
      <c r="AB300" s="22">
        <f>IF(P300&gt;0,(P300-Q300)/P300,"")</f>
        <v/>
      </c>
    </row>
    <row r="301" hidden="1" ht="15.75" customHeight="1" s="44">
      <c r="A301" s="18">
        <f>IF('簡易入力モード'!A301&lt;&gt;"",'簡易入力モード'!A301,"")</f>
        <v/>
      </c>
      <c r="B301" s="18" t="n"/>
      <c r="C301" s="19">
        <f>IF('簡易入力モード'!B301&lt;&gt;"",'簡易入力モード'!B301,"")</f>
        <v/>
      </c>
      <c r="D301" s="19">
        <f>IF('簡易入力モード'!C301&lt;&gt;"",'簡易入力モード'!C301,"")</f>
        <v/>
      </c>
      <c r="E301" s="19" t="n"/>
      <c r="F301" s="19" t="n"/>
      <c r="G301" s="19" t="n"/>
      <c r="H301" s="19" t="n"/>
      <c r="I301" s="19" t="n"/>
      <c r="J301" s="19" t="n"/>
      <c r="K301" s="19" t="n"/>
      <c r="L301" s="20" t="n"/>
      <c r="M301" s="20" t="n"/>
      <c r="N301" s="20" t="n"/>
      <c r="O301" s="20" t="n"/>
      <c r="P301" s="20" t="n"/>
      <c r="Q301" s="20" t="n"/>
      <c r="R301" s="18">
        <f>IF('簡易入力モード'!E301&lt;&gt;"",'簡易入力モード'!E301,"")</f>
        <v/>
      </c>
      <c r="S301" s="21" t="n"/>
      <c r="T301" s="19" t="n"/>
      <c r="U301" s="22">
        <f>IFERROR(C301*(D301+E301),"")</f>
        <v/>
      </c>
      <c r="V301" s="22">
        <f>ROUND(100*(0.2*MIN(1,IFERROR(C301/20,0))+0.15*MIN(1,IFERROR(E301/30,0))+0.2*IF(TRIM(G301)="高",1,IF(TRIM(G301)="中",0.5,0))+0.15*IF(TRIM(H301)="高",1,IF(TRIM(H301)="中",0.5,0))+0.1*MIN(1,IFERROR(F301/20,0))+0.15*IF(TRIM(I301)="高",1,IF(TRIM(I301)="中",0.5,0))+0.15*(1-IF(TRIM(J301)="高",1,IF(TRIM(J301)="中",0.5,0)))),0)</f>
        <v/>
      </c>
      <c r="W301" s="22">
        <f>IF(G301="高",IF(H301&lt;&gt;"低","GAS",IF(I301="高","NotebookLM","Gem")),IF(I301="高","NotebookLM","Gem"))</f>
        <v/>
      </c>
      <c r="X301" s="22">
        <f>IF(W301="Gem",0.4,IF(W301="NotebookLM",0.5,IF(W301="GAS",0.7,IF(W301="Microsoft Copilot",0.4,IF(W301="Microsoft 365 AI",0.4,IF(W301="Power Automate",0.7,IF(W301="Power Apps",0.6,IF(W301="ChatGPT",0.5,IF(W301="Claude",0.5,IF(W301="Gemini",0.5,IF(W301="Dify",0.6,IF(W301="n8n",0.7,IF(W301="Make",0.7,IF(W301="Zapier",0.7,IF(W301="その他",0.5,0.5)))))))))))))))</f>
        <v/>
      </c>
      <c r="Y301" s="22">
        <f>IFERROR(U301*(1-X301),"")</f>
        <v/>
      </c>
      <c r="Z301" s="22">
        <f>IFERROR(U301-Y301,"")</f>
        <v/>
      </c>
      <c r="AA301" s="22">
        <f>IF(AND(P301&gt;0,Q301&gt;=0),P301-Q301,"")</f>
        <v/>
      </c>
      <c r="AB301" s="22">
        <f>IF(P301&gt;0,(P301-Q301)/P301,"")</f>
        <v/>
      </c>
    </row>
    <row r="302" hidden="1" ht="15.75" customHeight="1" s="44">
      <c r="A302" s="18">
        <f>IF('簡易入力モード'!A302&lt;&gt;"",'簡易入力モード'!A302,"")</f>
        <v/>
      </c>
      <c r="B302" s="18" t="n"/>
      <c r="C302" s="19">
        <f>IF('簡易入力モード'!B302&lt;&gt;"",'簡易入力モード'!B302,"")</f>
        <v/>
      </c>
      <c r="D302" s="19">
        <f>IF('簡易入力モード'!C302&lt;&gt;"",'簡易入力モード'!C302,"")</f>
        <v/>
      </c>
      <c r="E302" s="19" t="n"/>
      <c r="F302" s="19" t="n"/>
      <c r="G302" s="19" t="n"/>
      <c r="H302" s="19" t="n"/>
      <c r="I302" s="19" t="n"/>
      <c r="J302" s="19" t="n"/>
      <c r="K302" s="19" t="n"/>
      <c r="L302" s="20" t="n"/>
      <c r="M302" s="20" t="n"/>
      <c r="N302" s="20" t="n"/>
      <c r="O302" s="20" t="n"/>
      <c r="P302" s="20" t="n"/>
      <c r="Q302" s="20" t="n"/>
      <c r="R302" s="18">
        <f>IF('簡易入力モード'!E302&lt;&gt;"",'簡易入力モード'!E302,"")</f>
        <v/>
      </c>
      <c r="S302" s="21" t="n"/>
      <c r="T302" s="19" t="n"/>
      <c r="U302" s="22">
        <f>IFERROR(C302*(D302+E302),"")</f>
        <v/>
      </c>
      <c r="V302" s="22">
        <f>ROUND(100*(0.2*MIN(1,IFERROR(C302/20,0))+0.15*MIN(1,IFERROR(E302/30,0))+0.2*IF(TRIM(G302)="高",1,IF(TRIM(G302)="中",0.5,0))+0.15*IF(TRIM(H302)="高",1,IF(TRIM(H302)="中",0.5,0))+0.1*MIN(1,IFERROR(F302/20,0))+0.15*IF(TRIM(I302)="高",1,IF(TRIM(I302)="中",0.5,0))+0.15*(1-IF(TRIM(J302)="高",1,IF(TRIM(J302)="中",0.5,0)))),0)</f>
        <v/>
      </c>
      <c r="W302" s="22">
        <f>IF(G302="高",IF(H302&lt;&gt;"低","GAS",IF(I302="高","NotebookLM","Gem")),IF(I302="高","NotebookLM","Gem"))</f>
        <v/>
      </c>
      <c r="X302" s="22">
        <f>IF(W302="Gem",0.4,IF(W302="NotebookLM",0.5,IF(W302="GAS",0.7,IF(W302="Microsoft Copilot",0.4,IF(W302="Microsoft 365 AI",0.4,IF(W302="Power Automate",0.7,IF(W302="Power Apps",0.6,IF(W302="ChatGPT",0.5,IF(W302="Claude",0.5,IF(W302="Gemini",0.5,IF(W302="Dify",0.6,IF(W302="n8n",0.7,IF(W302="Make",0.7,IF(W302="Zapier",0.7,IF(W302="その他",0.5,0.5)))))))))))))))</f>
        <v/>
      </c>
      <c r="Y302" s="22">
        <f>IFERROR(U302*(1-X302),"")</f>
        <v/>
      </c>
      <c r="Z302" s="22">
        <f>IFERROR(U302-Y302,"")</f>
        <v/>
      </c>
      <c r="AA302" s="22">
        <f>IF(AND(P302&gt;0,Q302&gt;=0),P302-Q302,"")</f>
        <v/>
      </c>
      <c r="AB302" s="22">
        <f>IF(P302&gt;0,(P302-Q302)/P302,"")</f>
        <v/>
      </c>
    </row>
    <row r="303" hidden="1" ht="15.75" customHeight="1" s="44">
      <c r="A303" s="18">
        <f>IF('簡易入力モード'!A303&lt;&gt;"",'簡易入力モード'!A303,"")</f>
        <v/>
      </c>
      <c r="B303" s="18" t="n"/>
      <c r="C303" s="19">
        <f>IF('簡易入力モード'!B303&lt;&gt;"",'簡易入力モード'!B303,"")</f>
        <v/>
      </c>
      <c r="D303" s="19">
        <f>IF('簡易入力モード'!C303&lt;&gt;"",'簡易入力モード'!C303,"")</f>
        <v/>
      </c>
      <c r="E303" s="19" t="n"/>
      <c r="F303" s="19" t="n"/>
      <c r="G303" s="19" t="n"/>
      <c r="H303" s="19" t="n"/>
      <c r="I303" s="19" t="n"/>
      <c r="J303" s="19" t="n"/>
      <c r="K303" s="19" t="n"/>
      <c r="L303" s="20" t="n"/>
      <c r="M303" s="20" t="n"/>
      <c r="N303" s="20" t="n"/>
      <c r="O303" s="20" t="n"/>
      <c r="P303" s="20" t="n"/>
      <c r="Q303" s="20" t="n"/>
      <c r="R303" s="18">
        <f>IF('簡易入力モード'!E303&lt;&gt;"",'簡易入力モード'!E303,"")</f>
        <v/>
      </c>
      <c r="S303" s="21" t="n"/>
      <c r="T303" s="19" t="n"/>
      <c r="U303" s="22">
        <f>IFERROR(C303*(D303+E303),"")</f>
        <v/>
      </c>
      <c r="V303" s="22">
        <f>ROUND(100*(0.2*MIN(1,IFERROR(C303/20,0))+0.15*MIN(1,IFERROR(E303/30,0))+0.2*IF(TRIM(G303)="高",1,IF(TRIM(G303)="中",0.5,0))+0.15*IF(TRIM(H303)="高",1,IF(TRIM(H303)="中",0.5,0))+0.1*MIN(1,IFERROR(F303/20,0))+0.15*IF(TRIM(I303)="高",1,IF(TRIM(I303)="中",0.5,0))+0.15*(1-IF(TRIM(J303)="高",1,IF(TRIM(J303)="中",0.5,0)))),0)</f>
        <v/>
      </c>
      <c r="W303" s="22">
        <f>IF(G303="高",IF(H303&lt;&gt;"低","GAS",IF(I303="高","NotebookLM","Gem")),IF(I303="高","NotebookLM","Gem"))</f>
        <v/>
      </c>
      <c r="X303" s="22">
        <f>IF(W303="Gem",0.4,IF(W303="NotebookLM",0.5,IF(W303="GAS",0.7,IF(W303="Microsoft Copilot",0.4,IF(W303="Microsoft 365 AI",0.4,IF(W303="Power Automate",0.7,IF(W303="Power Apps",0.6,IF(W303="ChatGPT",0.5,IF(W303="Claude",0.5,IF(W303="Gemini",0.5,IF(W303="Dify",0.6,IF(W303="n8n",0.7,IF(W303="Make",0.7,IF(W303="Zapier",0.7,IF(W303="その他",0.5,0.5)))))))))))))))</f>
        <v/>
      </c>
      <c r="Y303" s="22">
        <f>IFERROR(U303*(1-X303),"")</f>
        <v/>
      </c>
      <c r="Z303" s="22">
        <f>IFERROR(U303-Y303,"")</f>
        <v/>
      </c>
      <c r="AA303" s="22">
        <f>IF(AND(P303&gt;0,Q303&gt;=0),P303-Q303,"")</f>
        <v/>
      </c>
      <c r="AB303" s="22">
        <f>IF(P303&gt;0,(P303-Q303)/P303,"")</f>
        <v/>
      </c>
    </row>
    <row r="304" hidden="1" ht="15.75" customHeight="1" s="44">
      <c r="A304" s="18">
        <f>IF('簡易入力モード'!A304&lt;&gt;"",'簡易入力モード'!A304,"")</f>
        <v/>
      </c>
      <c r="B304" s="18" t="n"/>
      <c r="C304" s="19">
        <f>IF('簡易入力モード'!B304&lt;&gt;"",'簡易入力モード'!B304,"")</f>
        <v/>
      </c>
      <c r="D304" s="19">
        <f>IF('簡易入力モード'!C304&lt;&gt;"",'簡易入力モード'!C304,"")</f>
        <v/>
      </c>
      <c r="E304" s="19" t="n"/>
      <c r="F304" s="19" t="n"/>
      <c r="G304" s="19" t="n"/>
      <c r="H304" s="19" t="n"/>
      <c r="I304" s="19" t="n"/>
      <c r="J304" s="19" t="n"/>
      <c r="K304" s="19" t="n"/>
      <c r="L304" s="20" t="n"/>
      <c r="M304" s="20" t="n"/>
      <c r="N304" s="20" t="n"/>
      <c r="O304" s="20" t="n"/>
      <c r="P304" s="20" t="n"/>
      <c r="Q304" s="20" t="n"/>
      <c r="R304" s="18">
        <f>IF('簡易入力モード'!E304&lt;&gt;"",'簡易入力モード'!E304,"")</f>
        <v/>
      </c>
      <c r="S304" s="21" t="n"/>
      <c r="T304" s="19" t="n"/>
      <c r="U304" s="22">
        <f>IFERROR(C304*(D304+E304),"")</f>
        <v/>
      </c>
      <c r="V304" s="22">
        <f>ROUND(100*(0.2*MIN(1,IFERROR(C304/20,0))+0.15*MIN(1,IFERROR(E304/30,0))+0.2*IF(TRIM(G304)="高",1,IF(TRIM(G304)="中",0.5,0))+0.15*IF(TRIM(H304)="高",1,IF(TRIM(H304)="中",0.5,0))+0.1*MIN(1,IFERROR(F304/20,0))+0.15*IF(TRIM(I304)="高",1,IF(TRIM(I304)="中",0.5,0))+0.15*(1-IF(TRIM(J304)="高",1,IF(TRIM(J304)="中",0.5,0)))),0)</f>
        <v/>
      </c>
      <c r="W304" s="22">
        <f>IF(G304="高",IF(H304&lt;&gt;"低","GAS",IF(I304="高","NotebookLM","Gem")),IF(I304="高","NotebookLM","Gem"))</f>
        <v/>
      </c>
      <c r="X304" s="22">
        <f>IF(W304="Gem",0.4,IF(W304="NotebookLM",0.5,IF(W304="GAS",0.7,IF(W304="Microsoft Copilot",0.4,IF(W304="Microsoft 365 AI",0.4,IF(W304="Power Automate",0.7,IF(W304="Power Apps",0.6,IF(W304="ChatGPT",0.5,IF(W304="Claude",0.5,IF(W304="Gemini",0.5,IF(W304="Dify",0.6,IF(W304="n8n",0.7,IF(W304="Make",0.7,IF(W304="Zapier",0.7,IF(W304="その他",0.5,0.5)))))))))))))))</f>
        <v/>
      </c>
      <c r="Y304" s="22">
        <f>IFERROR(U304*(1-X304),"")</f>
        <v/>
      </c>
      <c r="Z304" s="22">
        <f>IFERROR(U304-Y304,"")</f>
        <v/>
      </c>
      <c r="AA304" s="22">
        <f>IF(AND(P304&gt;0,Q304&gt;=0),P304-Q304,"")</f>
        <v/>
      </c>
      <c r="AB304" s="22">
        <f>IF(P304&gt;0,(P304-Q304)/P304,"")</f>
        <v/>
      </c>
    </row>
    <row r="305" hidden="1" ht="15.75" customHeight="1" s="44">
      <c r="A305" s="18">
        <f>IF('簡易入力モード'!A305&lt;&gt;"",'簡易入力モード'!A305,"")</f>
        <v/>
      </c>
      <c r="B305" s="18" t="n"/>
      <c r="C305" s="19">
        <f>IF('簡易入力モード'!B305&lt;&gt;"",'簡易入力モード'!B305,"")</f>
        <v/>
      </c>
      <c r="D305" s="19">
        <f>IF('簡易入力モード'!C305&lt;&gt;"",'簡易入力モード'!C305,"")</f>
        <v/>
      </c>
      <c r="E305" s="19" t="n"/>
      <c r="F305" s="19" t="n"/>
      <c r="G305" s="19" t="n"/>
      <c r="H305" s="19" t="n"/>
      <c r="I305" s="19" t="n"/>
      <c r="J305" s="19" t="n"/>
      <c r="K305" s="19" t="n"/>
      <c r="L305" s="20" t="n"/>
      <c r="M305" s="20" t="n"/>
      <c r="N305" s="20" t="n"/>
      <c r="O305" s="20" t="n"/>
      <c r="P305" s="20" t="n"/>
      <c r="Q305" s="20" t="n"/>
      <c r="R305" s="18">
        <f>IF('簡易入力モード'!E305&lt;&gt;"",'簡易入力モード'!E305,"")</f>
        <v/>
      </c>
      <c r="S305" s="21" t="n"/>
      <c r="T305" s="19" t="n"/>
      <c r="U305" s="22">
        <f>IFERROR(C305*(D305+E305),"")</f>
        <v/>
      </c>
      <c r="V305" s="22">
        <f>ROUND(100*(0.2*MIN(1,IFERROR(C305/20,0))+0.15*MIN(1,IFERROR(E305/30,0))+0.2*IF(TRIM(G305)="高",1,IF(TRIM(G305)="中",0.5,0))+0.15*IF(TRIM(H305)="高",1,IF(TRIM(H305)="中",0.5,0))+0.1*MIN(1,IFERROR(F305/20,0))+0.15*IF(TRIM(I305)="高",1,IF(TRIM(I305)="中",0.5,0))+0.15*(1-IF(TRIM(J305)="高",1,IF(TRIM(J305)="中",0.5,0)))),0)</f>
        <v/>
      </c>
      <c r="W305" s="22">
        <f>IF(G305="高",IF(H305&lt;&gt;"低","GAS",IF(I305="高","NotebookLM","Gem")),IF(I305="高","NotebookLM","Gem"))</f>
        <v/>
      </c>
      <c r="X305" s="22">
        <f>IF(W305="Gem",0.4,IF(W305="NotebookLM",0.5,IF(W305="GAS",0.7,IF(W305="Microsoft Copilot",0.4,IF(W305="Microsoft 365 AI",0.4,IF(W305="Power Automate",0.7,IF(W305="Power Apps",0.6,IF(W305="ChatGPT",0.5,IF(W305="Claude",0.5,IF(W305="Gemini",0.5,IF(W305="Dify",0.6,IF(W305="n8n",0.7,IF(W305="Make",0.7,IF(W305="Zapier",0.7,IF(W305="その他",0.5,0.5)))))))))))))))</f>
        <v/>
      </c>
      <c r="Y305" s="22">
        <f>IFERROR(U305*(1-X305),"")</f>
        <v/>
      </c>
      <c r="Z305" s="22">
        <f>IFERROR(U305-Y305,"")</f>
        <v/>
      </c>
      <c r="AA305" s="22">
        <f>IF(AND(P305&gt;0,Q305&gt;=0),P305-Q305,"")</f>
        <v/>
      </c>
      <c r="AB305" s="22">
        <f>IF(P305&gt;0,(P305-Q305)/P305,"")</f>
        <v/>
      </c>
    </row>
    <row r="306" hidden="1" ht="15.75" customHeight="1" s="44">
      <c r="A306" s="18">
        <f>IF('簡易入力モード'!A306&lt;&gt;"",'簡易入力モード'!A306,"")</f>
        <v/>
      </c>
      <c r="B306" s="18" t="n"/>
      <c r="C306" s="19">
        <f>IF('簡易入力モード'!B306&lt;&gt;"",'簡易入力モード'!B306,"")</f>
        <v/>
      </c>
      <c r="D306" s="19">
        <f>IF('簡易入力モード'!C306&lt;&gt;"",'簡易入力モード'!C306,"")</f>
        <v/>
      </c>
      <c r="E306" s="19" t="n"/>
      <c r="F306" s="19" t="n"/>
      <c r="G306" s="19" t="n"/>
      <c r="H306" s="19" t="n"/>
      <c r="I306" s="19" t="n"/>
      <c r="J306" s="19" t="n"/>
      <c r="K306" s="19" t="n"/>
      <c r="L306" s="20" t="n"/>
      <c r="M306" s="20" t="n"/>
      <c r="N306" s="20" t="n"/>
      <c r="O306" s="20" t="n"/>
      <c r="P306" s="20" t="n"/>
      <c r="Q306" s="20" t="n"/>
      <c r="R306" s="18">
        <f>IF('簡易入力モード'!E306&lt;&gt;"",'簡易入力モード'!E306,"")</f>
        <v/>
      </c>
      <c r="S306" s="21" t="n"/>
      <c r="T306" s="19" t="n"/>
      <c r="U306" s="22">
        <f>IFERROR(C306*(D306+E306),"")</f>
        <v/>
      </c>
      <c r="V306" s="22">
        <f>ROUND(100*(0.2*MIN(1,IFERROR(C306/20,0))+0.15*MIN(1,IFERROR(E306/30,0))+0.2*IF(TRIM(G306)="高",1,IF(TRIM(G306)="中",0.5,0))+0.15*IF(TRIM(H306)="高",1,IF(TRIM(H306)="中",0.5,0))+0.1*MIN(1,IFERROR(F306/20,0))+0.15*IF(TRIM(I306)="高",1,IF(TRIM(I306)="中",0.5,0))+0.15*(1-IF(TRIM(J306)="高",1,IF(TRIM(J306)="中",0.5,0)))),0)</f>
        <v/>
      </c>
      <c r="W306" s="22">
        <f>IF(G306="高",IF(H306&lt;&gt;"低","GAS",IF(I306="高","NotebookLM","Gem")),IF(I306="高","NotebookLM","Gem"))</f>
        <v/>
      </c>
      <c r="X306" s="22">
        <f>IF(W306="Gem",0.4,IF(W306="NotebookLM",0.5,IF(W306="GAS",0.7,IF(W306="Microsoft Copilot",0.4,IF(W306="Microsoft 365 AI",0.4,IF(W306="Power Automate",0.7,IF(W306="Power Apps",0.6,IF(W306="ChatGPT",0.5,IF(W306="Claude",0.5,IF(W306="Gemini",0.5,IF(W306="Dify",0.6,IF(W306="n8n",0.7,IF(W306="Make",0.7,IF(W306="Zapier",0.7,IF(W306="その他",0.5,0.5)))))))))))))))</f>
        <v/>
      </c>
      <c r="Y306" s="22">
        <f>IFERROR(U306*(1-X306),"")</f>
        <v/>
      </c>
      <c r="Z306" s="22">
        <f>IFERROR(U306-Y306,"")</f>
        <v/>
      </c>
      <c r="AA306" s="22">
        <f>IF(AND(P306&gt;0,Q306&gt;=0),P306-Q306,"")</f>
        <v/>
      </c>
      <c r="AB306" s="22">
        <f>IF(P306&gt;0,(P306-Q306)/P306,"")</f>
        <v/>
      </c>
    </row>
    <row r="307" hidden="1" ht="15.75" customHeight="1" s="44">
      <c r="A307" s="18">
        <f>IF('簡易入力モード'!A307&lt;&gt;"",'簡易入力モード'!A307,"")</f>
        <v/>
      </c>
      <c r="B307" s="18" t="n"/>
      <c r="C307" s="19">
        <f>IF('簡易入力モード'!B307&lt;&gt;"",'簡易入力モード'!B307,"")</f>
        <v/>
      </c>
      <c r="D307" s="19">
        <f>IF('簡易入力モード'!C307&lt;&gt;"",'簡易入力モード'!C307,"")</f>
        <v/>
      </c>
      <c r="E307" s="19" t="n"/>
      <c r="F307" s="19" t="n"/>
      <c r="G307" s="19" t="n"/>
      <c r="H307" s="19" t="n"/>
      <c r="I307" s="19" t="n"/>
      <c r="J307" s="19" t="n"/>
      <c r="K307" s="19" t="n"/>
      <c r="L307" s="20" t="n"/>
      <c r="M307" s="20" t="n"/>
      <c r="N307" s="20" t="n"/>
      <c r="O307" s="20" t="n"/>
      <c r="P307" s="20" t="n"/>
      <c r="Q307" s="20" t="n"/>
      <c r="R307" s="18">
        <f>IF('簡易入力モード'!E307&lt;&gt;"",'簡易入力モード'!E307,"")</f>
        <v/>
      </c>
      <c r="S307" s="21" t="n"/>
      <c r="T307" s="19" t="n"/>
      <c r="U307" s="22">
        <f>IFERROR(C307*(D307+E307),"")</f>
        <v/>
      </c>
      <c r="V307" s="22">
        <f>ROUND(100*(0.2*MIN(1,IFERROR(C307/20,0))+0.15*MIN(1,IFERROR(E307/30,0))+0.2*IF(TRIM(G307)="高",1,IF(TRIM(G307)="中",0.5,0))+0.15*IF(TRIM(H307)="高",1,IF(TRIM(H307)="中",0.5,0))+0.1*MIN(1,IFERROR(F307/20,0))+0.15*IF(TRIM(I307)="高",1,IF(TRIM(I307)="中",0.5,0))+0.15*(1-IF(TRIM(J307)="高",1,IF(TRIM(J307)="中",0.5,0)))),0)</f>
        <v/>
      </c>
      <c r="W307" s="22">
        <f>IF(G307="高",IF(H307&lt;&gt;"低","GAS",IF(I307="高","NotebookLM","Gem")),IF(I307="高","NotebookLM","Gem"))</f>
        <v/>
      </c>
      <c r="X307" s="22">
        <f>IF(W307="Gem",0.4,IF(W307="NotebookLM",0.5,IF(W307="GAS",0.7,IF(W307="Microsoft Copilot",0.4,IF(W307="Microsoft 365 AI",0.4,IF(W307="Power Automate",0.7,IF(W307="Power Apps",0.6,IF(W307="ChatGPT",0.5,IF(W307="Claude",0.5,IF(W307="Gemini",0.5,IF(W307="Dify",0.6,IF(W307="n8n",0.7,IF(W307="Make",0.7,IF(W307="Zapier",0.7,IF(W307="その他",0.5,0.5)))))))))))))))</f>
        <v/>
      </c>
      <c r="Y307" s="22">
        <f>IFERROR(U307*(1-X307),"")</f>
        <v/>
      </c>
      <c r="Z307" s="22">
        <f>IFERROR(U307-Y307,"")</f>
        <v/>
      </c>
      <c r="AA307" s="22">
        <f>IF(AND(P307&gt;0,Q307&gt;=0),P307-Q307,"")</f>
        <v/>
      </c>
      <c r="AB307" s="22">
        <f>IF(P307&gt;0,(P307-Q307)/P307,"")</f>
        <v/>
      </c>
    </row>
    <row r="308" hidden="1" ht="15.75" customHeight="1" s="44">
      <c r="A308" s="18">
        <f>IF('簡易入力モード'!A308&lt;&gt;"",'簡易入力モード'!A308,"")</f>
        <v/>
      </c>
      <c r="B308" s="18" t="n"/>
      <c r="C308" s="19">
        <f>IF('簡易入力モード'!B308&lt;&gt;"",'簡易入力モード'!B308,"")</f>
        <v/>
      </c>
      <c r="D308" s="19">
        <f>IF('簡易入力モード'!C308&lt;&gt;"",'簡易入力モード'!C308,"")</f>
        <v/>
      </c>
      <c r="E308" s="19" t="n"/>
      <c r="F308" s="19" t="n"/>
      <c r="G308" s="19" t="n"/>
      <c r="H308" s="19" t="n"/>
      <c r="I308" s="19" t="n"/>
      <c r="J308" s="19" t="n"/>
      <c r="K308" s="19" t="n"/>
      <c r="L308" s="20" t="n"/>
      <c r="M308" s="20" t="n"/>
      <c r="N308" s="20" t="n"/>
      <c r="O308" s="20" t="n"/>
      <c r="P308" s="20" t="n"/>
      <c r="Q308" s="20" t="n"/>
      <c r="R308" s="18">
        <f>IF('簡易入力モード'!E308&lt;&gt;"",'簡易入力モード'!E308,"")</f>
        <v/>
      </c>
      <c r="S308" s="21" t="n"/>
      <c r="T308" s="19" t="n"/>
      <c r="U308" s="22">
        <f>IFERROR(C308*(D308+E308),"")</f>
        <v/>
      </c>
      <c r="V308" s="22">
        <f>ROUND(100*(0.2*MIN(1,IFERROR(C308/20,0))+0.15*MIN(1,IFERROR(E308/30,0))+0.2*IF(TRIM(G308)="高",1,IF(TRIM(G308)="中",0.5,0))+0.15*IF(TRIM(H308)="高",1,IF(TRIM(H308)="中",0.5,0))+0.1*MIN(1,IFERROR(F308/20,0))+0.15*IF(TRIM(I308)="高",1,IF(TRIM(I308)="中",0.5,0))+0.15*(1-IF(TRIM(J308)="高",1,IF(TRIM(J308)="中",0.5,0)))),0)</f>
        <v/>
      </c>
      <c r="W308" s="22">
        <f>IF(G308="高",IF(H308&lt;&gt;"低","GAS",IF(I308="高","NotebookLM","Gem")),IF(I308="高","NotebookLM","Gem"))</f>
        <v/>
      </c>
      <c r="X308" s="22">
        <f>IF(W308="Gem",0.4,IF(W308="NotebookLM",0.5,IF(W308="GAS",0.7,IF(W308="Microsoft Copilot",0.4,IF(W308="Microsoft 365 AI",0.4,IF(W308="Power Automate",0.7,IF(W308="Power Apps",0.6,IF(W308="ChatGPT",0.5,IF(W308="Claude",0.5,IF(W308="Gemini",0.5,IF(W308="Dify",0.6,IF(W308="n8n",0.7,IF(W308="Make",0.7,IF(W308="Zapier",0.7,IF(W308="その他",0.5,0.5)))))))))))))))</f>
        <v/>
      </c>
      <c r="Y308" s="22">
        <f>IFERROR(U308*(1-X308),"")</f>
        <v/>
      </c>
      <c r="Z308" s="22">
        <f>IFERROR(U308-Y308,"")</f>
        <v/>
      </c>
      <c r="AA308" s="22">
        <f>IF(AND(P308&gt;0,Q308&gt;=0),P308-Q308,"")</f>
        <v/>
      </c>
      <c r="AB308" s="22">
        <f>IF(P308&gt;0,(P308-Q308)/P308,"")</f>
        <v/>
      </c>
    </row>
    <row r="309" hidden="1" ht="15.75" customHeight="1" s="44">
      <c r="A309" s="18">
        <f>IF('簡易入力モード'!A309&lt;&gt;"",'簡易入力モード'!A309,"")</f>
        <v/>
      </c>
      <c r="B309" s="18" t="n"/>
      <c r="C309" s="19">
        <f>IF('簡易入力モード'!B309&lt;&gt;"",'簡易入力モード'!B309,"")</f>
        <v/>
      </c>
      <c r="D309" s="19">
        <f>IF('簡易入力モード'!C309&lt;&gt;"",'簡易入力モード'!C309,"")</f>
        <v/>
      </c>
      <c r="E309" s="19" t="n"/>
      <c r="F309" s="19" t="n"/>
      <c r="G309" s="19" t="n"/>
      <c r="H309" s="19" t="n"/>
      <c r="I309" s="19" t="n"/>
      <c r="J309" s="19" t="n"/>
      <c r="K309" s="19" t="n"/>
      <c r="L309" s="20" t="n"/>
      <c r="M309" s="20" t="n"/>
      <c r="N309" s="20" t="n"/>
      <c r="O309" s="20" t="n"/>
      <c r="P309" s="20" t="n"/>
      <c r="Q309" s="20" t="n"/>
      <c r="R309" s="18">
        <f>IF('簡易入力モード'!E309&lt;&gt;"",'簡易入力モード'!E309,"")</f>
        <v/>
      </c>
      <c r="S309" s="21" t="n"/>
      <c r="T309" s="19" t="n"/>
      <c r="U309" s="22">
        <f>IFERROR(C309*(D309+E309),"")</f>
        <v/>
      </c>
      <c r="V309" s="22">
        <f>ROUND(100*(0.2*MIN(1,IFERROR(C309/20,0))+0.15*MIN(1,IFERROR(E309/30,0))+0.2*IF(TRIM(G309)="高",1,IF(TRIM(G309)="中",0.5,0))+0.15*IF(TRIM(H309)="高",1,IF(TRIM(H309)="中",0.5,0))+0.1*MIN(1,IFERROR(F309/20,0))+0.15*IF(TRIM(I309)="高",1,IF(TRIM(I309)="中",0.5,0))+0.15*(1-IF(TRIM(J309)="高",1,IF(TRIM(J309)="中",0.5,0)))),0)</f>
        <v/>
      </c>
      <c r="W309" s="22">
        <f>IF(G309="高",IF(H309&lt;&gt;"低","GAS",IF(I309="高","NotebookLM","Gem")),IF(I309="高","NotebookLM","Gem"))</f>
        <v/>
      </c>
      <c r="X309" s="22">
        <f>IF(W309="Gem",0.4,IF(W309="NotebookLM",0.5,IF(W309="GAS",0.7,IF(W309="Microsoft Copilot",0.4,IF(W309="Microsoft 365 AI",0.4,IF(W309="Power Automate",0.7,IF(W309="Power Apps",0.6,IF(W309="ChatGPT",0.5,IF(W309="Claude",0.5,IF(W309="Gemini",0.5,IF(W309="Dify",0.6,IF(W309="n8n",0.7,IF(W309="Make",0.7,IF(W309="Zapier",0.7,IF(W309="その他",0.5,0.5)))))))))))))))</f>
        <v/>
      </c>
      <c r="Y309" s="22">
        <f>IFERROR(U309*(1-X309),"")</f>
        <v/>
      </c>
      <c r="Z309" s="22">
        <f>IFERROR(U309-Y309,"")</f>
        <v/>
      </c>
      <c r="AA309" s="22">
        <f>IF(AND(P309&gt;0,Q309&gt;=0),P309-Q309,"")</f>
        <v/>
      </c>
      <c r="AB309" s="22">
        <f>IF(P309&gt;0,(P309-Q309)/P309,"")</f>
        <v/>
      </c>
    </row>
    <row r="310" hidden="1" ht="15.75" customHeight="1" s="44">
      <c r="A310" s="18">
        <f>IF('簡易入力モード'!A310&lt;&gt;"",'簡易入力モード'!A310,"")</f>
        <v/>
      </c>
      <c r="B310" s="18" t="n"/>
      <c r="C310" s="19">
        <f>IF('簡易入力モード'!B310&lt;&gt;"",'簡易入力モード'!B310,"")</f>
        <v/>
      </c>
      <c r="D310" s="19">
        <f>IF('簡易入力モード'!C310&lt;&gt;"",'簡易入力モード'!C310,"")</f>
        <v/>
      </c>
      <c r="E310" s="19" t="n"/>
      <c r="F310" s="19" t="n"/>
      <c r="G310" s="19" t="n"/>
      <c r="H310" s="19" t="n"/>
      <c r="I310" s="19" t="n"/>
      <c r="J310" s="19" t="n"/>
      <c r="K310" s="19" t="n"/>
      <c r="L310" s="20" t="n"/>
      <c r="M310" s="20" t="n"/>
      <c r="N310" s="20" t="n"/>
      <c r="O310" s="20" t="n"/>
      <c r="P310" s="20" t="n"/>
      <c r="Q310" s="20" t="n"/>
      <c r="R310" s="18">
        <f>IF('簡易入力モード'!E310&lt;&gt;"",'簡易入力モード'!E310,"")</f>
        <v/>
      </c>
      <c r="S310" s="21" t="n"/>
      <c r="T310" s="19" t="n"/>
      <c r="U310" s="22">
        <f>IFERROR(C310*(D310+E310),"")</f>
        <v/>
      </c>
      <c r="V310" s="22">
        <f>ROUND(100*(0.2*MIN(1,IFERROR(C310/20,0))+0.15*MIN(1,IFERROR(E310/30,0))+0.2*IF(TRIM(G310)="高",1,IF(TRIM(G310)="中",0.5,0))+0.15*IF(TRIM(H310)="高",1,IF(TRIM(H310)="中",0.5,0))+0.1*MIN(1,IFERROR(F310/20,0))+0.15*IF(TRIM(I310)="高",1,IF(TRIM(I310)="中",0.5,0))+0.15*(1-IF(TRIM(J310)="高",1,IF(TRIM(J310)="中",0.5,0)))),0)</f>
        <v/>
      </c>
      <c r="W310" s="22">
        <f>IF(G310="高",IF(H310&lt;&gt;"低","GAS",IF(I310="高","NotebookLM","Gem")),IF(I310="高","NotebookLM","Gem"))</f>
        <v/>
      </c>
      <c r="X310" s="22">
        <f>IF(W310="Gem",0.4,IF(W310="NotebookLM",0.5,IF(W310="GAS",0.7,IF(W310="Microsoft Copilot",0.4,IF(W310="Microsoft 365 AI",0.4,IF(W310="Power Automate",0.7,IF(W310="Power Apps",0.6,IF(W310="ChatGPT",0.5,IF(W310="Claude",0.5,IF(W310="Gemini",0.5,IF(W310="Dify",0.6,IF(W310="n8n",0.7,IF(W310="Make",0.7,IF(W310="Zapier",0.7,IF(W310="その他",0.5,0.5)))))))))))))))</f>
        <v/>
      </c>
      <c r="Y310" s="22">
        <f>IFERROR(U310*(1-X310),"")</f>
        <v/>
      </c>
      <c r="Z310" s="22">
        <f>IFERROR(U310-Y310,"")</f>
        <v/>
      </c>
      <c r="AA310" s="22">
        <f>IF(AND(P310&gt;0,Q310&gt;=0),P310-Q310,"")</f>
        <v/>
      </c>
      <c r="AB310" s="22">
        <f>IF(P310&gt;0,(P310-Q310)/P310,"")</f>
        <v/>
      </c>
    </row>
    <row r="311" hidden="1" ht="15.75" customHeight="1" s="44">
      <c r="A311" s="18">
        <f>IF('簡易入力モード'!A311&lt;&gt;"",'簡易入力モード'!A311,"")</f>
        <v/>
      </c>
      <c r="B311" s="18" t="n"/>
      <c r="C311" s="19">
        <f>IF('簡易入力モード'!B311&lt;&gt;"",'簡易入力モード'!B311,"")</f>
        <v/>
      </c>
      <c r="D311" s="19">
        <f>IF('簡易入力モード'!C311&lt;&gt;"",'簡易入力モード'!C311,"")</f>
        <v/>
      </c>
      <c r="E311" s="19" t="n"/>
      <c r="F311" s="19" t="n"/>
      <c r="G311" s="19" t="n"/>
      <c r="H311" s="19" t="n"/>
      <c r="I311" s="19" t="n"/>
      <c r="J311" s="19" t="n"/>
      <c r="K311" s="19" t="n"/>
      <c r="L311" s="20" t="n"/>
      <c r="M311" s="20" t="n"/>
      <c r="N311" s="20" t="n"/>
      <c r="O311" s="20" t="n"/>
      <c r="P311" s="20" t="n"/>
      <c r="Q311" s="20" t="n"/>
      <c r="R311" s="18">
        <f>IF('簡易入力モード'!E311&lt;&gt;"",'簡易入力モード'!E311,"")</f>
        <v/>
      </c>
      <c r="S311" s="21" t="n"/>
      <c r="T311" s="19" t="n"/>
      <c r="U311" s="22">
        <f>IFERROR(C311*(D311+E311),"")</f>
        <v/>
      </c>
      <c r="V311" s="22">
        <f>ROUND(100*(0.2*MIN(1,IFERROR(C311/20,0))+0.15*MIN(1,IFERROR(E311/30,0))+0.2*IF(TRIM(G311)="高",1,IF(TRIM(G311)="中",0.5,0))+0.15*IF(TRIM(H311)="高",1,IF(TRIM(H311)="中",0.5,0))+0.1*MIN(1,IFERROR(F311/20,0))+0.15*IF(TRIM(I311)="高",1,IF(TRIM(I311)="中",0.5,0))+0.15*(1-IF(TRIM(J311)="高",1,IF(TRIM(J311)="中",0.5,0)))),0)</f>
        <v/>
      </c>
      <c r="W311" s="22">
        <f>IF(G311="高",IF(H311&lt;&gt;"低","GAS",IF(I311="高","NotebookLM","Gem")),IF(I311="高","NotebookLM","Gem"))</f>
        <v/>
      </c>
      <c r="X311" s="22">
        <f>IF(W311="Gem",0.4,IF(W311="NotebookLM",0.5,IF(W311="GAS",0.7,IF(W311="Microsoft Copilot",0.4,IF(W311="Microsoft 365 AI",0.4,IF(W311="Power Automate",0.7,IF(W311="Power Apps",0.6,IF(W311="ChatGPT",0.5,IF(W311="Claude",0.5,IF(W311="Gemini",0.5,IF(W311="Dify",0.6,IF(W311="n8n",0.7,IF(W311="Make",0.7,IF(W311="Zapier",0.7,IF(W311="その他",0.5,0.5)))))))))))))))</f>
        <v/>
      </c>
      <c r="Y311" s="22">
        <f>IFERROR(U311*(1-X311),"")</f>
        <v/>
      </c>
      <c r="Z311" s="22">
        <f>IFERROR(U311-Y311,"")</f>
        <v/>
      </c>
      <c r="AA311" s="22">
        <f>IF(AND(P311&gt;0,Q311&gt;=0),P311-Q311,"")</f>
        <v/>
      </c>
      <c r="AB311" s="22">
        <f>IF(P311&gt;0,(P311-Q311)/P311,"")</f>
        <v/>
      </c>
    </row>
    <row r="312" hidden="1" ht="15.75" customHeight="1" s="44">
      <c r="A312" s="18">
        <f>IF('簡易入力モード'!A312&lt;&gt;"",'簡易入力モード'!A312,"")</f>
        <v/>
      </c>
      <c r="B312" s="18" t="n"/>
      <c r="C312" s="19">
        <f>IF('簡易入力モード'!B312&lt;&gt;"",'簡易入力モード'!B312,"")</f>
        <v/>
      </c>
      <c r="D312" s="19">
        <f>IF('簡易入力モード'!C312&lt;&gt;"",'簡易入力モード'!C312,"")</f>
        <v/>
      </c>
      <c r="E312" s="19" t="n"/>
      <c r="F312" s="19" t="n"/>
      <c r="G312" s="19" t="n"/>
      <c r="H312" s="19" t="n"/>
      <c r="I312" s="19" t="n"/>
      <c r="J312" s="19" t="n"/>
      <c r="K312" s="19" t="n"/>
      <c r="L312" s="20" t="n"/>
      <c r="M312" s="20" t="n"/>
      <c r="N312" s="20" t="n"/>
      <c r="O312" s="20" t="n"/>
      <c r="P312" s="20" t="n"/>
      <c r="Q312" s="20" t="n"/>
      <c r="R312" s="18">
        <f>IF('簡易入力モード'!E312&lt;&gt;"",'簡易入力モード'!E312,"")</f>
        <v/>
      </c>
      <c r="S312" s="21" t="n"/>
      <c r="T312" s="19" t="n"/>
      <c r="U312" s="22">
        <f>IFERROR(C312*(D312+E312),"")</f>
        <v/>
      </c>
      <c r="V312" s="22">
        <f>ROUND(100*(0.2*MIN(1,IFERROR(C312/20,0))+0.15*MIN(1,IFERROR(E312/30,0))+0.2*IF(TRIM(G312)="高",1,IF(TRIM(G312)="中",0.5,0))+0.15*IF(TRIM(H312)="高",1,IF(TRIM(H312)="中",0.5,0))+0.1*MIN(1,IFERROR(F312/20,0))+0.15*IF(TRIM(I312)="高",1,IF(TRIM(I312)="中",0.5,0))+0.15*(1-IF(TRIM(J312)="高",1,IF(TRIM(J312)="中",0.5,0)))),0)</f>
        <v/>
      </c>
      <c r="W312" s="22">
        <f>IF(G312="高",IF(H312&lt;&gt;"低","GAS",IF(I312="高","NotebookLM","Gem")),IF(I312="高","NotebookLM","Gem"))</f>
        <v/>
      </c>
      <c r="X312" s="22">
        <f>IF(W312="Gem",0.4,IF(W312="NotebookLM",0.5,IF(W312="GAS",0.7,IF(W312="Microsoft Copilot",0.4,IF(W312="Microsoft 365 AI",0.4,IF(W312="Power Automate",0.7,IF(W312="Power Apps",0.6,IF(W312="ChatGPT",0.5,IF(W312="Claude",0.5,IF(W312="Gemini",0.5,IF(W312="Dify",0.6,IF(W312="n8n",0.7,IF(W312="Make",0.7,IF(W312="Zapier",0.7,IF(W312="その他",0.5,0.5)))))))))))))))</f>
        <v/>
      </c>
      <c r="Y312" s="22">
        <f>IFERROR(U312*(1-X312),"")</f>
        <v/>
      </c>
      <c r="Z312" s="22">
        <f>IFERROR(U312-Y312,"")</f>
        <v/>
      </c>
      <c r="AA312" s="22">
        <f>IF(AND(P312&gt;0,Q312&gt;=0),P312-Q312,"")</f>
        <v/>
      </c>
      <c r="AB312" s="22">
        <f>IF(P312&gt;0,(P312-Q312)/P312,"")</f>
        <v/>
      </c>
    </row>
    <row r="313" hidden="1" ht="15.75" customHeight="1" s="44">
      <c r="A313" s="18">
        <f>IF('簡易入力モード'!A313&lt;&gt;"",'簡易入力モード'!A313,"")</f>
        <v/>
      </c>
      <c r="B313" s="18" t="n"/>
      <c r="C313" s="19">
        <f>IF('簡易入力モード'!B313&lt;&gt;"",'簡易入力モード'!B313,"")</f>
        <v/>
      </c>
      <c r="D313" s="19">
        <f>IF('簡易入力モード'!C313&lt;&gt;"",'簡易入力モード'!C313,"")</f>
        <v/>
      </c>
      <c r="E313" s="19" t="n"/>
      <c r="F313" s="19" t="n"/>
      <c r="G313" s="19" t="n"/>
      <c r="H313" s="19" t="n"/>
      <c r="I313" s="19" t="n"/>
      <c r="J313" s="19" t="n"/>
      <c r="K313" s="19" t="n"/>
      <c r="L313" s="20" t="n"/>
      <c r="M313" s="20" t="n"/>
      <c r="N313" s="20" t="n"/>
      <c r="O313" s="20" t="n"/>
      <c r="P313" s="20" t="n"/>
      <c r="Q313" s="20" t="n"/>
      <c r="R313" s="18">
        <f>IF('簡易入力モード'!E313&lt;&gt;"",'簡易入力モード'!E313,"")</f>
        <v/>
      </c>
      <c r="S313" s="21" t="n"/>
      <c r="T313" s="19" t="n"/>
      <c r="U313" s="22">
        <f>IFERROR(C313*(D313+E313),"")</f>
        <v/>
      </c>
      <c r="V313" s="22">
        <f>ROUND(100*(0.2*MIN(1,IFERROR(C313/20,0))+0.15*MIN(1,IFERROR(E313/30,0))+0.2*IF(TRIM(G313)="高",1,IF(TRIM(G313)="中",0.5,0))+0.15*IF(TRIM(H313)="高",1,IF(TRIM(H313)="中",0.5,0))+0.1*MIN(1,IFERROR(F313/20,0))+0.15*IF(TRIM(I313)="高",1,IF(TRIM(I313)="中",0.5,0))+0.15*(1-IF(TRIM(J313)="高",1,IF(TRIM(J313)="中",0.5,0)))),0)</f>
        <v/>
      </c>
      <c r="W313" s="22">
        <f>IF(G313="高",IF(H313&lt;&gt;"低","GAS",IF(I313="高","NotebookLM","Gem")),IF(I313="高","NotebookLM","Gem"))</f>
        <v/>
      </c>
      <c r="X313" s="22">
        <f>IF(W313="Gem",0.4,IF(W313="NotebookLM",0.5,IF(W313="GAS",0.7,IF(W313="Microsoft Copilot",0.4,IF(W313="Microsoft 365 AI",0.4,IF(W313="Power Automate",0.7,IF(W313="Power Apps",0.6,IF(W313="ChatGPT",0.5,IF(W313="Claude",0.5,IF(W313="Gemini",0.5,IF(W313="Dify",0.6,IF(W313="n8n",0.7,IF(W313="Make",0.7,IF(W313="Zapier",0.7,IF(W313="その他",0.5,0.5)))))))))))))))</f>
        <v/>
      </c>
      <c r="Y313" s="22">
        <f>IFERROR(U313*(1-X313),"")</f>
        <v/>
      </c>
      <c r="Z313" s="22">
        <f>IFERROR(U313-Y313,"")</f>
        <v/>
      </c>
      <c r="AA313" s="22">
        <f>IF(AND(P313&gt;0,Q313&gt;=0),P313-Q313,"")</f>
        <v/>
      </c>
      <c r="AB313" s="22">
        <f>IF(P313&gt;0,(P313-Q313)/P313,"")</f>
        <v/>
      </c>
    </row>
    <row r="314" hidden="1" ht="15.75" customHeight="1" s="44">
      <c r="A314" s="18">
        <f>IF('簡易入力モード'!A314&lt;&gt;"",'簡易入力モード'!A314,"")</f>
        <v/>
      </c>
      <c r="B314" s="18" t="n"/>
      <c r="C314" s="19">
        <f>IF('簡易入力モード'!B314&lt;&gt;"",'簡易入力モード'!B314,"")</f>
        <v/>
      </c>
      <c r="D314" s="19">
        <f>IF('簡易入力モード'!C314&lt;&gt;"",'簡易入力モード'!C314,"")</f>
        <v/>
      </c>
      <c r="E314" s="19" t="n"/>
      <c r="F314" s="19" t="n"/>
      <c r="G314" s="19" t="n"/>
      <c r="H314" s="19" t="n"/>
      <c r="I314" s="19" t="n"/>
      <c r="J314" s="19" t="n"/>
      <c r="K314" s="19" t="n"/>
      <c r="L314" s="20" t="n"/>
      <c r="M314" s="20" t="n"/>
      <c r="N314" s="20" t="n"/>
      <c r="O314" s="20" t="n"/>
      <c r="P314" s="20" t="n"/>
      <c r="Q314" s="20" t="n"/>
      <c r="R314" s="18">
        <f>IF('簡易入力モード'!E314&lt;&gt;"",'簡易入力モード'!E314,"")</f>
        <v/>
      </c>
      <c r="S314" s="21" t="n"/>
      <c r="T314" s="19" t="n"/>
      <c r="U314" s="22">
        <f>IFERROR(C314*(D314+E314),"")</f>
        <v/>
      </c>
      <c r="V314" s="22">
        <f>ROUND(100*(0.2*MIN(1,IFERROR(C314/20,0))+0.15*MIN(1,IFERROR(E314/30,0))+0.2*IF(TRIM(G314)="高",1,IF(TRIM(G314)="中",0.5,0))+0.15*IF(TRIM(H314)="高",1,IF(TRIM(H314)="中",0.5,0))+0.1*MIN(1,IFERROR(F314/20,0))+0.15*IF(TRIM(I314)="高",1,IF(TRIM(I314)="中",0.5,0))+0.15*(1-IF(TRIM(J314)="高",1,IF(TRIM(J314)="中",0.5,0)))),0)</f>
        <v/>
      </c>
      <c r="W314" s="22">
        <f>IF(G314="高",IF(H314&lt;&gt;"低","GAS",IF(I314="高","NotebookLM","Gem")),IF(I314="高","NotebookLM","Gem"))</f>
        <v/>
      </c>
      <c r="X314" s="22">
        <f>IF(W314="Gem",0.4,IF(W314="NotebookLM",0.5,IF(W314="GAS",0.7,IF(W314="Microsoft Copilot",0.4,IF(W314="Microsoft 365 AI",0.4,IF(W314="Power Automate",0.7,IF(W314="Power Apps",0.6,IF(W314="ChatGPT",0.5,IF(W314="Claude",0.5,IF(W314="Gemini",0.5,IF(W314="Dify",0.6,IF(W314="n8n",0.7,IF(W314="Make",0.7,IF(W314="Zapier",0.7,IF(W314="その他",0.5,0.5)))))))))))))))</f>
        <v/>
      </c>
      <c r="Y314" s="22">
        <f>IFERROR(U314*(1-X314),"")</f>
        <v/>
      </c>
      <c r="Z314" s="22">
        <f>IFERROR(U314-Y314,"")</f>
        <v/>
      </c>
      <c r="AA314" s="22">
        <f>IF(AND(P314&gt;0,Q314&gt;=0),P314-Q314,"")</f>
        <v/>
      </c>
      <c r="AB314" s="22">
        <f>IF(P314&gt;0,(P314-Q314)/P314,"")</f>
        <v/>
      </c>
    </row>
    <row r="315" hidden="1" ht="15.75" customHeight="1" s="44">
      <c r="A315" s="18">
        <f>IF('簡易入力モード'!A315&lt;&gt;"",'簡易入力モード'!A315,"")</f>
        <v/>
      </c>
      <c r="B315" s="18" t="n"/>
      <c r="C315" s="19">
        <f>IF('簡易入力モード'!B315&lt;&gt;"",'簡易入力モード'!B315,"")</f>
        <v/>
      </c>
      <c r="D315" s="19">
        <f>IF('簡易入力モード'!C315&lt;&gt;"",'簡易入力モード'!C315,"")</f>
        <v/>
      </c>
      <c r="E315" s="19" t="n"/>
      <c r="F315" s="19" t="n"/>
      <c r="G315" s="19" t="n"/>
      <c r="H315" s="19" t="n"/>
      <c r="I315" s="19" t="n"/>
      <c r="J315" s="19" t="n"/>
      <c r="K315" s="19" t="n"/>
      <c r="L315" s="20" t="n"/>
      <c r="M315" s="20" t="n"/>
      <c r="N315" s="20" t="n"/>
      <c r="O315" s="20" t="n"/>
      <c r="P315" s="20" t="n"/>
      <c r="Q315" s="20" t="n"/>
      <c r="R315" s="18">
        <f>IF('簡易入力モード'!E315&lt;&gt;"",'簡易入力モード'!E315,"")</f>
        <v/>
      </c>
      <c r="S315" s="21" t="n"/>
      <c r="T315" s="19" t="n"/>
      <c r="U315" s="22">
        <f>IFERROR(C315*(D315+E315),"")</f>
        <v/>
      </c>
      <c r="V315" s="22">
        <f>ROUND(100*(0.2*MIN(1,IFERROR(C315/20,0))+0.15*MIN(1,IFERROR(E315/30,0))+0.2*IF(TRIM(G315)="高",1,IF(TRIM(G315)="中",0.5,0))+0.15*IF(TRIM(H315)="高",1,IF(TRIM(H315)="中",0.5,0))+0.1*MIN(1,IFERROR(F315/20,0))+0.15*IF(TRIM(I315)="高",1,IF(TRIM(I315)="中",0.5,0))+0.15*(1-IF(TRIM(J315)="高",1,IF(TRIM(J315)="中",0.5,0)))),0)</f>
        <v/>
      </c>
      <c r="W315" s="22">
        <f>IF(G315="高",IF(H315&lt;&gt;"低","GAS",IF(I315="高","NotebookLM","Gem")),IF(I315="高","NotebookLM","Gem"))</f>
        <v/>
      </c>
      <c r="X315" s="22">
        <f>IF(W315="Gem",0.4,IF(W315="NotebookLM",0.5,IF(W315="GAS",0.7,IF(W315="Microsoft Copilot",0.4,IF(W315="Microsoft 365 AI",0.4,IF(W315="Power Automate",0.7,IF(W315="Power Apps",0.6,IF(W315="ChatGPT",0.5,IF(W315="Claude",0.5,IF(W315="Gemini",0.5,IF(W315="Dify",0.6,IF(W315="n8n",0.7,IF(W315="Make",0.7,IF(W315="Zapier",0.7,IF(W315="その他",0.5,0.5)))))))))))))))</f>
        <v/>
      </c>
      <c r="Y315" s="22">
        <f>IFERROR(U315*(1-X315),"")</f>
        <v/>
      </c>
      <c r="Z315" s="22">
        <f>IFERROR(U315-Y315,"")</f>
        <v/>
      </c>
      <c r="AA315" s="22">
        <f>IF(AND(P315&gt;0,Q315&gt;=0),P315-Q315,"")</f>
        <v/>
      </c>
      <c r="AB315" s="22">
        <f>IF(P315&gt;0,(P315-Q315)/P315,"")</f>
        <v/>
      </c>
    </row>
    <row r="316" hidden="1" ht="15.75" customHeight="1" s="44">
      <c r="A316" s="18">
        <f>IF('簡易入力モード'!A316&lt;&gt;"",'簡易入力モード'!A316,"")</f>
        <v/>
      </c>
      <c r="B316" s="18" t="n"/>
      <c r="C316" s="19">
        <f>IF('簡易入力モード'!B316&lt;&gt;"",'簡易入力モード'!B316,"")</f>
        <v/>
      </c>
      <c r="D316" s="19">
        <f>IF('簡易入力モード'!C316&lt;&gt;"",'簡易入力モード'!C316,"")</f>
        <v/>
      </c>
      <c r="E316" s="19" t="n"/>
      <c r="F316" s="19" t="n"/>
      <c r="G316" s="19" t="n"/>
      <c r="H316" s="19" t="n"/>
      <c r="I316" s="19" t="n"/>
      <c r="J316" s="19" t="n"/>
      <c r="K316" s="19" t="n"/>
      <c r="L316" s="20" t="n"/>
      <c r="M316" s="20" t="n"/>
      <c r="N316" s="20" t="n"/>
      <c r="O316" s="20" t="n"/>
      <c r="P316" s="20" t="n"/>
      <c r="Q316" s="20" t="n"/>
      <c r="R316" s="18">
        <f>IF('簡易入力モード'!E316&lt;&gt;"",'簡易入力モード'!E316,"")</f>
        <v/>
      </c>
      <c r="S316" s="21" t="n"/>
      <c r="T316" s="19" t="n"/>
      <c r="U316" s="22">
        <f>IFERROR(C316*(D316+E316),"")</f>
        <v/>
      </c>
      <c r="V316" s="22">
        <f>ROUND(100*(0.2*MIN(1,IFERROR(C316/20,0))+0.15*MIN(1,IFERROR(E316/30,0))+0.2*IF(TRIM(G316)="高",1,IF(TRIM(G316)="中",0.5,0))+0.15*IF(TRIM(H316)="高",1,IF(TRIM(H316)="中",0.5,0))+0.1*MIN(1,IFERROR(F316/20,0))+0.15*IF(TRIM(I316)="高",1,IF(TRIM(I316)="中",0.5,0))+0.15*(1-IF(TRIM(J316)="高",1,IF(TRIM(J316)="中",0.5,0)))),0)</f>
        <v/>
      </c>
      <c r="W316" s="22">
        <f>IF(G316="高",IF(H316&lt;&gt;"低","GAS",IF(I316="高","NotebookLM","Gem")),IF(I316="高","NotebookLM","Gem"))</f>
        <v/>
      </c>
      <c r="X316" s="22">
        <f>IF(W316="Gem",0.4,IF(W316="NotebookLM",0.5,IF(W316="GAS",0.7,IF(W316="Microsoft Copilot",0.4,IF(W316="Microsoft 365 AI",0.4,IF(W316="Power Automate",0.7,IF(W316="Power Apps",0.6,IF(W316="ChatGPT",0.5,IF(W316="Claude",0.5,IF(W316="Gemini",0.5,IF(W316="Dify",0.6,IF(W316="n8n",0.7,IF(W316="Make",0.7,IF(W316="Zapier",0.7,IF(W316="その他",0.5,0.5)))))))))))))))</f>
        <v/>
      </c>
      <c r="Y316" s="22">
        <f>IFERROR(U316*(1-X316),"")</f>
        <v/>
      </c>
      <c r="Z316" s="22">
        <f>IFERROR(U316-Y316,"")</f>
        <v/>
      </c>
      <c r="AA316" s="22">
        <f>IF(AND(P316&gt;0,Q316&gt;=0),P316-Q316,"")</f>
        <v/>
      </c>
      <c r="AB316" s="22">
        <f>IF(P316&gt;0,(P316-Q316)/P316,"")</f>
        <v/>
      </c>
    </row>
    <row r="317" hidden="1" ht="15.75" customHeight="1" s="44">
      <c r="A317" s="18">
        <f>IF('簡易入力モード'!A317&lt;&gt;"",'簡易入力モード'!A317,"")</f>
        <v/>
      </c>
      <c r="B317" s="18" t="n"/>
      <c r="C317" s="19">
        <f>IF('簡易入力モード'!B317&lt;&gt;"",'簡易入力モード'!B317,"")</f>
        <v/>
      </c>
      <c r="D317" s="19">
        <f>IF('簡易入力モード'!C317&lt;&gt;"",'簡易入力モード'!C317,"")</f>
        <v/>
      </c>
      <c r="E317" s="19" t="n"/>
      <c r="F317" s="19" t="n"/>
      <c r="G317" s="19" t="n"/>
      <c r="H317" s="19" t="n"/>
      <c r="I317" s="19" t="n"/>
      <c r="J317" s="19" t="n"/>
      <c r="K317" s="19" t="n"/>
      <c r="L317" s="20" t="n"/>
      <c r="M317" s="20" t="n"/>
      <c r="N317" s="20" t="n"/>
      <c r="O317" s="20" t="n"/>
      <c r="P317" s="20" t="n"/>
      <c r="Q317" s="20" t="n"/>
      <c r="R317" s="18">
        <f>IF('簡易入力モード'!E317&lt;&gt;"",'簡易入力モード'!E317,"")</f>
        <v/>
      </c>
      <c r="S317" s="21" t="n"/>
      <c r="T317" s="19" t="n"/>
      <c r="U317" s="22">
        <f>IFERROR(C317*(D317+E317),"")</f>
        <v/>
      </c>
      <c r="V317" s="22">
        <f>ROUND(100*(0.2*MIN(1,IFERROR(C317/20,0))+0.15*MIN(1,IFERROR(E317/30,0))+0.2*IF(TRIM(G317)="高",1,IF(TRIM(G317)="中",0.5,0))+0.15*IF(TRIM(H317)="高",1,IF(TRIM(H317)="中",0.5,0))+0.1*MIN(1,IFERROR(F317/20,0))+0.15*IF(TRIM(I317)="高",1,IF(TRIM(I317)="中",0.5,0))+0.15*(1-IF(TRIM(J317)="高",1,IF(TRIM(J317)="中",0.5,0)))),0)</f>
        <v/>
      </c>
      <c r="W317" s="22">
        <f>IF(G317="高",IF(H317&lt;&gt;"低","GAS",IF(I317="高","NotebookLM","Gem")),IF(I317="高","NotebookLM","Gem"))</f>
        <v/>
      </c>
      <c r="X317" s="22">
        <f>IF(W317="Gem",0.4,IF(W317="NotebookLM",0.5,IF(W317="GAS",0.7,IF(W317="Microsoft Copilot",0.4,IF(W317="Microsoft 365 AI",0.4,IF(W317="Power Automate",0.7,IF(W317="Power Apps",0.6,IF(W317="ChatGPT",0.5,IF(W317="Claude",0.5,IF(W317="Gemini",0.5,IF(W317="Dify",0.6,IF(W317="n8n",0.7,IF(W317="Make",0.7,IF(W317="Zapier",0.7,IF(W317="その他",0.5,0.5)))))))))))))))</f>
        <v/>
      </c>
      <c r="Y317" s="22">
        <f>IFERROR(U317*(1-X317),"")</f>
        <v/>
      </c>
      <c r="Z317" s="22">
        <f>IFERROR(U317-Y317,"")</f>
        <v/>
      </c>
      <c r="AA317" s="22">
        <f>IF(AND(P317&gt;0,Q317&gt;=0),P317-Q317,"")</f>
        <v/>
      </c>
      <c r="AB317" s="22">
        <f>IF(P317&gt;0,(P317-Q317)/P317,"")</f>
        <v/>
      </c>
    </row>
    <row r="318" hidden="1" ht="15.75" customHeight="1" s="44">
      <c r="A318" s="18">
        <f>IF('簡易入力モード'!A318&lt;&gt;"",'簡易入力モード'!A318,"")</f>
        <v/>
      </c>
      <c r="B318" s="18" t="n"/>
      <c r="C318" s="19">
        <f>IF('簡易入力モード'!B318&lt;&gt;"",'簡易入力モード'!B318,"")</f>
        <v/>
      </c>
      <c r="D318" s="19">
        <f>IF('簡易入力モード'!C318&lt;&gt;"",'簡易入力モード'!C318,"")</f>
        <v/>
      </c>
      <c r="E318" s="19" t="n"/>
      <c r="F318" s="19" t="n"/>
      <c r="G318" s="19" t="n"/>
      <c r="H318" s="19" t="n"/>
      <c r="I318" s="19" t="n"/>
      <c r="J318" s="19" t="n"/>
      <c r="K318" s="19" t="n"/>
      <c r="L318" s="20" t="n"/>
      <c r="M318" s="20" t="n"/>
      <c r="N318" s="20" t="n"/>
      <c r="O318" s="20" t="n"/>
      <c r="P318" s="20" t="n"/>
      <c r="Q318" s="20" t="n"/>
      <c r="R318" s="18">
        <f>IF('簡易入力モード'!E318&lt;&gt;"",'簡易入力モード'!E318,"")</f>
        <v/>
      </c>
      <c r="S318" s="21" t="n"/>
      <c r="T318" s="19" t="n"/>
      <c r="U318" s="22">
        <f>IFERROR(C318*(D318+E318),"")</f>
        <v/>
      </c>
      <c r="V318" s="22">
        <f>ROUND(100*(0.2*MIN(1,IFERROR(C318/20,0))+0.15*MIN(1,IFERROR(E318/30,0))+0.2*IF(TRIM(G318)="高",1,IF(TRIM(G318)="中",0.5,0))+0.15*IF(TRIM(H318)="高",1,IF(TRIM(H318)="中",0.5,0))+0.1*MIN(1,IFERROR(F318/20,0))+0.15*IF(TRIM(I318)="高",1,IF(TRIM(I318)="中",0.5,0))+0.15*(1-IF(TRIM(J318)="高",1,IF(TRIM(J318)="中",0.5,0)))),0)</f>
        <v/>
      </c>
      <c r="W318" s="22">
        <f>IF(G318="高",IF(H318&lt;&gt;"低","GAS",IF(I318="高","NotebookLM","Gem")),IF(I318="高","NotebookLM","Gem"))</f>
        <v/>
      </c>
      <c r="X318" s="22">
        <f>IF(W318="Gem",0.4,IF(W318="NotebookLM",0.5,IF(W318="GAS",0.7,IF(W318="Microsoft Copilot",0.4,IF(W318="Microsoft 365 AI",0.4,IF(W318="Power Automate",0.7,IF(W318="Power Apps",0.6,IF(W318="ChatGPT",0.5,IF(W318="Claude",0.5,IF(W318="Gemini",0.5,IF(W318="Dify",0.6,IF(W318="n8n",0.7,IF(W318="Make",0.7,IF(W318="Zapier",0.7,IF(W318="その他",0.5,0.5)))))))))))))))</f>
        <v/>
      </c>
      <c r="Y318" s="22">
        <f>IFERROR(U318*(1-X318),"")</f>
        <v/>
      </c>
      <c r="Z318" s="22">
        <f>IFERROR(U318-Y318,"")</f>
        <v/>
      </c>
      <c r="AA318" s="22">
        <f>IF(AND(P318&gt;0,Q318&gt;=0),P318-Q318,"")</f>
        <v/>
      </c>
      <c r="AB318" s="22">
        <f>IF(P318&gt;0,(P318-Q318)/P318,"")</f>
        <v/>
      </c>
    </row>
    <row r="319" hidden="1" ht="15.75" customHeight="1" s="44">
      <c r="A319" s="18">
        <f>IF('簡易入力モード'!A319&lt;&gt;"",'簡易入力モード'!A319,"")</f>
        <v/>
      </c>
      <c r="B319" s="18" t="n"/>
      <c r="C319" s="19">
        <f>IF('簡易入力モード'!B319&lt;&gt;"",'簡易入力モード'!B319,"")</f>
        <v/>
      </c>
      <c r="D319" s="19">
        <f>IF('簡易入力モード'!C319&lt;&gt;"",'簡易入力モード'!C319,"")</f>
        <v/>
      </c>
      <c r="E319" s="19" t="n"/>
      <c r="F319" s="19" t="n"/>
      <c r="G319" s="19" t="n"/>
      <c r="H319" s="19" t="n"/>
      <c r="I319" s="19" t="n"/>
      <c r="J319" s="19" t="n"/>
      <c r="K319" s="19" t="n"/>
      <c r="L319" s="20" t="n"/>
      <c r="M319" s="20" t="n"/>
      <c r="N319" s="20" t="n"/>
      <c r="O319" s="20" t="n"/>
      <c r="P319" s="20" t="n"/>
      <c r="Q319" s="20" t="n"/>
      <c r="R319" s="18">
        <f>IF('簡易入力モード'!E319&lt;&gt;"",'簡易入力モード'!E319,"")</f>
        <v/>
      </c>
      <c r="S319" s="21" t="n"/>
      <c r="T319" s="19" t="n"/>
      <c r="U319" s="22">
        <f>IFERROR(C319*(D319+E319),"")</f>
        <v/>
      </c>
      <c r="V319" s="22">
        <f>ROUND(100*(0.2*MIN(1,IFERROR(C319/20,0))+0.15*MIN(1,IFERROR(E319/30,0))+0.2*IF(TRIM(G319)="高",1,IF(TRIM(G319)="中",0.5,0))+0.15*IF(TRIM(H319)="高",1,IF(TRIM(H319)="中",0.5,0))+0.1*MIN(1,IFERROR(F319/20,0))+0.15*IF(TRIM(I319)="高",1,IF(TRIM(I319)="中",0.5,0))+0.15*(1-IF(TRIM(J319)="高",1,IF(TRIM(J319)="中",0.5,0)))),0)</f>
        <v/>
      </c>
      <c r="W319" s="22">
        <f>IF(G319="高",IF(H319&lt;&gt;"低","GAS",IF(I319="高","NotebookLM","Gem")),IF(I319="高","NotebookLM","Gem"))</f>
        <v/>
      </c>
      <c r="X319" s="22">
        <f>IF(W319="Gem",0.4,IF(W319="NotebookLM",0.5,IF(W319="GAS",0.7,IF(W319="Microsoft Copilot",0.4,IF(W319="Microsoft 365 AI",0.4,IF(W319="Power Automate",0.7,IF(W319="Power Apps",0.6,IF(W319="ChatGPT",0.5,IF(W319="Claude",0.5,IF(W319="Gemini",0.5,IF(W319="Dify",0.6,IF(W319="n8n",0.7,IF(W319="Make",0.7,IF(W319="Zapier",0.7,IF(W319="その他",0.5,0.5)))))))))))))))</f>
        <v/>
      </c>
      <c r="Y319" s="22">
        <f>IFERROR(U319*(1-X319),"")</f>
        <v/>
      </c>
      <c r="Z319" s="22">
        <f>IFERROR(U319-Y319,"")</f>
        <v/>
      </c>
      <c r="AA319" s="22">
        <f>IF(AND(P319&gt;0,Q319&gt;=0),P319-Q319,"")</f>
        <v/>
      </c>
      <c r="AB319" s="22">
        <f>IF(P319&gt;0,(P319-Q319)/P319,"")</f>
        <v/>
      </c>
    </row>
    <row r="320" hidden="1" ht="15.75" customHeight="1" s="44">
      <c r="A320" s="18">
        <f>IF('簡易入力モード'!A320&lt;&gt;"",'簡易入力モード'!A320,"")</f>
        <v/>
      </c>
      <c r="B320" s="18" t="n"/>
      <c r="C320" s="19">
        <f>IF('簡易入力モード'!B320&lt;&gt;"",'簡易入力モード'!B320,"")</f>
        <v/>
      </c>
      <c r="D320" s="19">
        <f>IF('簡易入力モード'!C320&lt;&gt;"",'簡易入力モード'!C320,"")</f>
        <v/>
      </c>
      <c r="E320" s="19" t="n"/>
      <c r="F320" s="19" t="n"/>
      <c r="G320" s="19" t="n"/>
      <c r="H320" s="19" t="n"/>
      <c r="I320" s="19" t="n"/>
      <c r="J320" s="19" t="n"/>
      <c r="K320" s="19" t="n"/>
      <c r="L320" s="20" t="n"/>
      <c r="M320" s="20" t="n"/>
      <c r="N320" s="20" t="n"/>
      <c r="O320" s="20" t="n"/>
      <c r="P320" s="20" t="n"/>
      <c r="Q320" s="20" t="n"/>
      <c r="R320" s="18">
        <f>IF('簡易入力モード'!E320&lt;&gt;"",'簡易入力モード'!E320,"")</f>
        <v/>
      </c>
      <c r="S320" s="21" t="n"/>
      <c r="T320" s="19" t="n"/>
      <c r="U320" s="22">
        <f>IFERROR(C320*(D320+E320),"")</f>
        <v/>
      </c>
      <c r="V320" s="22">
        <f>ROUND(100*(0.2*MIN(1,IFERROR(C320/20,0))+0.15*MIN(1,IFERROR(E320/30,0))+0.2*IF(TRIM(G320)="高",1,IF(TRIM(G320)="中",0.5,0))+0.15*IF(TRIM(H320)="高",1,IF(TRIM(H320)="中",0.5,0))+0.1*MIN(1,IFERROR(F320/20,0))+0.15*IF(TRIM(I320)="高",1,IF(TRIM(I320)="中",0.5,0))+0.15*(1-IF(TRIM(J320)="高",1,IF(TRIM(J320)="中",0.5,0)))),0)</f>
        <v/>
      </c>
      <c r="W320" s="22">
        <f>IF(G320="高",IF(H320&lt;&gt;"低","GAS",IF(I320="高","NotebookLM","Gem")),IF(I320="高","NotebookLM","Gem"))</f>
        <v/>
      </c>
      <c r="X320" s="22">
        <f>IF(W320="Gem",0.4,IF(W320="NotebookLM",0.5,IF(W320="GAS",0.7,IF(W320="Microsoft Copilot",0.4,IF(W320="Microsoft 365 AI",0.4,IF(W320="Power Automate",0.7,IF(W320="Power Apps",0.6,IF(W320="ChatGPT",0.5,IF(W320="Claude",0.5,IF(W320="Gemini",0.5,IF(W320="Dify",0.6,IF(W320="n8n",0.7,IF(W320="Make",0.7,IF(W320="Zapier",0.7,IF(W320="その他",0.5,0.5)))))))))))))))</f>
        <v/>
      </c>
      <c r="Y320" s="22">
        <f>IFERROR(U320*(1-X320),"")</f>
        <v/>
      </c>
      <c r="Z320" s="22">
        <f>IFERROR(U320-Y320,"")</f>
        <v/>
      </c>
      <c r="AA320" s="22">
        <f>IF(AND(P320&gt;0,Q320&gt;=0),P320-Q320,"")</f>
        <v/>
      </c>
      <c r="AB320" s="22">
        <f>IF(P320&gt;0,(P320-Q320)/P320,"")</f>
        <v/>
      </c>
    </row>
    <row r="321" hidden="1" ht="15.75" customHeight="1" s="44">
      <c r="A321" s="18">
        <f>IF('簡易入力モード'!A321&lt;&gt;"",'簡易入力モード'!A321,"")</f>
        <v/>
      </c>
      <c r="B321" s="18" t="n"/>
      <c r="C321" s="19">
        <f>IF('簡易入力モード'!B321&lt;&gt;"",'簡易入力モード'!B321,"")</f>
        <v/>
      </c>
      <c r="D321" s="19">
        <f>IF('簡易入力モード'!C321&lt;&gt;"",'簡易入力モード'!C321,"")</f>
        <v/>
      </c>
      <c r="E321" s="19" t="n"/>
      <c r="F321" s="19" t="n"/>
      <c r="G321" s="19" t="n"/>
      <c r="H321" s="19" t="n"/>
      <c r="I321" s="19" t="n"/>
      <c r="J321" s="19" t="n"/>
      <c r="K321" s="19" t="n"/>
      <c r="L321" s="20" t="n"/>
      <c r="M321" s="20" t="n"/>
      <c r="N321" s="20" t="n"/>
      <c r="O321" s="20" t="n"/>
      <c r="P321" s="20" t="n"/>
      <c r="Q321" s="20" t="n"/>
      <c r="R321" s="18">
        <f>IF('簡易入力モード'!E321&lt;&gt;"",'簡易入力モード'!E321,"")</f>
        <v/>
      </c>
      <c r="S321" s="21" t="n"/>
      <c r="T321" s="19" t="n"/>
      <c r="U321" s="22">
        <f>IFERROR(C321*(D321+E321),"")</f>
        <v/>
      </c>
      <c r="V321" s="22">
        <f>ROUND(100*(0.2*MIN(1,IFERROR(C321/20,0))+0.15*MIN(1,IFERROR(E321/30,0))+0.2*IF(TRIM(G321)="高",1,IF(TRIM(G321)="中",0.5,0))+0.15*IF(TRIM(H321)="高",1,IF(TRIM(H321)="中",0.5,0))+0.1*MIN(1,IFERROR(F321/20,0))+0.15*IF(TRIM(I321)="高",1,IF(TRIM(I321)="中",0.5,0))+0.15*(1-IF(TRIM(J321)="高",1,IF(TRIM(J321)="中",0.5,0)))),0)</f>
        <v/>
      </c>
      <c r="W321" s="22">
        <f>IF(G321="高",IF(H321&lt;&gt;"低","GAS",IF(I321="高","NotebookLM","Gem")),IF(I321="高","NotebookLM","Gem"))</f>
        <v/>
      </c>
      <c r="X321" s="22">
        <f>IF(W321="Gem",0.4,IF(W321="NotebookLM",0.5,IF(W321="GAS",0.7,IF(W321="Microsoft Copilot",0.4,IF(W321="Microsoft 365 AI",0.4,IF(W321="Power Automate",0.7,IF(W321="Power Apps",0.6,IF(W321="ChatGPT",0.5,IF(W321="Claude",0.5,IF(W321="Gemini",0.5,IF(W321="Dify",0.6,IF(W321="n8n",0.7,IF(W321="Make",0.7,IF(W321="Zapier",0.7,IF(W321="その他",0.5,0.5)))))))))))))))</f>
        <v/>
      </c>
      <c r="Y321" s="22">
        <f>IFERROR(U321*(1-X321),"")</f>
        <v/>
      </c>
      <c r="Z321" s="22">
        <f>IFERROR(U321-Y321,"")</f>
        <v/>
      </c>
      <c r="AA321" s="22">
        <f>IF(AND(P321&gt;0,Q321&gt;=0),P321-Q321,"")</f>
        <v/>
      </c>
      <c r="AB321" s="22">
        <f>IF(P321&gt;0,(P321-Q321)/P321,"")</f>
        <v/>
      </c>
    </row>
    <row r="322" hidden="1" ht="15.75" customHeight="1" s="44">
      <c r="A322" s="18">
        <f>IF('簡易入力モード'!A322&lt;&gt;"",'簡易入力モード'!A322,"")</f>
        <v/>
      </c>
      <c r="B322" s="18" t="n"/>
      <c r="C322" s="19">
        <f>IF('簡易入力モード'!B322&lt;&gt;"",'簡易入力モード'!B322,"")</f>
        <v/>
      </c>
      <c r="D322" s="19">
        <f>IF('簡易入力モード'!C322&lt;&gt;"",'簡易入力モード'!C322,"")</f>
        <v/>
      </c>
      <c r="E322" s="19" t="n"/>
      <c r="F322" s="19" t="n"/>
      <c r="G322" s="19" t="n"/>
      <c r="H322" s="19" t="n"/>
      <c r="I322" s="19" t="n"/>
      <c r="J322" s="19" t="n"/>
      <c r="K322" s="19" t="n"/>
      <c r="L322" s="20" t="n"/>
      <c r="M322" s="20" t="n"/>
      <c r="N322" s="20" t="n"/>
      <c r="O322" s="20" t="n"/>
      <c r="P322" s="20" t="n"/>
      <c r="Q322" s="20" t="n"/>
      <c r="R322" s="18">
        <f>IF('簡易入力モード'!E322&lt;&gt;"",'簡易入力モード'!E322,"")</f>
        <v/>
      </c>
      <c r="S322" s="21" t="n"/>
      <c r="T322" s="19" t="n"/>
      <c r="U322" s="22">
        <f>IFERROR(C322*(D322+E322),"")</f>
        <v/>
      </c>
      <c r="V322" s="22">
        <f>ROUND(100*(0.2*MIN(1,IFERROR(C322/20,0))+0.15*MIN(1,IFERROR(E322/30,0))+0.2*IF(TRIM(G322)="高",1,IF(TRIM(G322)="中",0.5,0))+0.15*IF(TRIM(H322)="高",1,IF(TRIM(H322)="中",0.5,0))+0.1*MIN(1,IFERROR(F322/20,0))+0.15*IF(TRIM(I322)="高",1,IF(TRIM(I322)="中",0.5,0))+0.15*(1-IF(TRIM(J322)="高",1,IF(TRIM(J322)="中",0.5,0)))),0)</f>
        <v/>
      </c>
      <c r="W322" s="22">
        <f>IF(G322="高",IF(H322&lt;&gt;"低","GAS",IF(I322="高","NotebookLM","Gem")),IF(I322="高","NotebookLM","Gem"))</f>
        <v/>
      </c>
      <c r="X322" s="22">
        <f>IF(W322="Gem",0.4,IF(W322="NotebookLM",0.5,IF(W322="GAS",0.7,IF(W322="Microsoft Copilot",0.4,IF(W322="Microsoft 365 AI",0.4,IF(W322="Power Automate",0.7,IF(W322="Power Apps",0.6,IF(W322="ChatGPT",0.5,IF(W322="Claude",0.5,IF(W322="Gemini",0.5,IF(W322="Dify",0.6,IF(W322="n8n",0.7,IF(W322="Make",0.7,IF(W322="Zapier",0.7,IF(W322="その他",0.5,0.5)))))))))))))))</f>
        <v/>
      </c>
      <c r="Y322" s="22">
        <f>IFERROR(U322*(1-X322),"")</f>
        <v/>
      </c>
      <c r="Z322" s="22">
        <f>IFERROR(U322-Y322,"")</f>
        <v/>
      </c>
      <c r="AA322" s="22">
        <f>IF(AND(P322&gt;0,Q322&gt;=0),P322-Q322,"")</f>
        <v/>
      </c>
      <c r="AB322" s="22">
        <f>IF(P322&gt;0,(P322-Q322)/P322,"")</f>
        <v/>
      </c>
    </row>
    <row r="323" hidden="1" ht="15.75" customHeight="1" s="44">
      <c r="A323" s="18">
        <f>IF('簡易入力モード'!A323&lt;&gt;"",'簡易入力モード'!A323,"")</f>
        <v/>
      </c>
      <c r="B323" s="18" t="n"/>
      <c r="C323" s="19">
        <f>IF('簡易入力モード'!B323&lt;&gt;"",'簡易入力モード'!B323,"")</f>
        <v/>
      </c>
      <c r="D323" s="19">
        <f>IF('簡易入力モード'!C323&lt;&gt;"",'簡易入力モード'!C323,"")</f>
        <v/>
      </c>
      <c r="E323" s="19" t="n"/>
      <c r="F323" s="19" t="n"/>
      <c r="G323" s="19" t="n"/>
      <c r="H323" s="19" t="n"/>
      <c r="I323" s="19" t="n"/>
      <c r="J323" s="19" t="n"/>
      <c r="K323" s="19" t="n"/>
      <c r="L323" s="20" t="n"/>
      <c r="M323" s="20" t="n"/>
      <c r="N323" s="20" t="n"/>
      <c r="O323" s="20" t="n"/>
      <c r="P323" s="20" t="n"/>
      <c r="Q323" s="20" t="n"/>
      <c r="R323" s="18">
        <f>IF('簡易入力モード'!E323&lt;&gt;"",'簡易入力モード'!E323,"")</f>
        <v/>
      </c>
      <c r="S323" s="21" t="n"/>
      <c r="T323" s="19" t="n"/>
      <c r="U323" s="22">
        <f>IFERROR(C323*(D323+E323),"")</f>
        <v/>
      </c>
      <c r="V323" s="22">
        <f>ROUND(100*(0.2*MIN(1,IFERROR(C323/20,0))+0.15*MIN(1,IFERROR(E323/30,0))+0.2*IF(TRIM(G323)="高",1,IF(TRIM(G323)="中",0.5,0))+0.15*IF(TRIM(H323)="高",1,IF(TRIM(H323)="中",0.5,0))+0.1*MIN(1,IFERROR(F323/20,0))+0.15*IF(TRIM(I323)="高",1,IF(TRIM(I323)="中",0.5,0))+0.15*(1-IF(TRIM(J323)="高",1,IF(TRIM(J323)="中",0.5,0)))),0)</f>
        <v/>
      </c>
      <c r="W323" s="22">
        <f>IF(G323="高",IF(H323&lt;&gt;"低","GAS",IF(I323="高","NotebookLM","Gem")),IF(I323="高","NotebookLM","Gem"))</f>
        <v/>
      </c>
      <c r="X323" s="22">
        <f>IF(W323="Gem",0.4,IF(W323="NotebookLM",0.5,IF(W323="GAS",0.7,IF(W323="Microsoft Copilot",0.4,IF(W323="Microsoft 365 AI",0.4,IF(W323="Power Automate",0.7,IF(W323="Power Apps",0.6,IF(W323="ChatGPT",0.5,IF(W323="Claude",0.5,IF(W323="Gemini",0.5,IF(W323="Dify",0.6,IF(W323="n8n",0.7,IF(W323="Make",0.7,IF(W323="Zapier",0.7,IF(W323="その他",0.5,0.5)))))))))))))))</f>
        <v/>
      </c>
      <c r="Y323" s="22">
        <f>IFERROR(U323*(1-X323),"")</f>
        <v/>
      </c>
      <c r="Z323" s="22">
        <f>IFERROR(U323-Y323,"")</f>
        <v/>
      </c>
      <c r="AA323" s="22">
        <f>IF(AND(P323&gt;0,Q323&gt;=0),P323-Q323,"")</f>
        <v/>
      </c>
      <c r="AB323" s="22">
        <f>IF(P323&gt;0,(P323-Q323)/P323,"")</f>
        <v/>
      </c>
    </row>
    <row r="324" hidden="1" ht="15.75" customHeight="1" s="44">
      <c r="A324" s="18">
        <f>IF('簡易入力モード'!A324&lt;&gt;"",'簡易入力モード'!A324,"")</f>
        <v/>
      </c>
      <c r="B324" s="18" t="n"/>
      <c r="C324" s="19">
        <f>IF('簡易入力モード'!B324&lt;&gt;"",'簡易入力モード'!B324,"")</f>
        <v/>
      </c>
      <c r="D324" s="19">
        <f>IF('簡易入力モード'!C324&lt;&gt;"",'簡易入力モード'!C324,"")</f>
        <v/>
      </c>
      <c r="E324" s="19" t="n"/>
      <c r="F324" s="19" t="n"/>
      <c r="G324" s="19" t="n"/>
      <c r="H324" s="19" t="n"/>
      <c r="I324" s="19" t="n"/>
      <c r="J324" s="19" t="n"/>
      <c r="K324" s="19" t="n"/>
      <c r="L324" s="20" t="n"/>
      <c r="M324" s="20" t="n"/>
      <c r="N324" s="20" t="n"/>
      <c r="O324" s="20" t="n"/>
      <c r="P324" s="20" t="n"/>
      <c r="Q324" s="20" t="n"/>
      <c r="R324" s="18">
        <f>IF('簡易入力モード'!E324&lt;&gt;"",'簡易入力モード'!E324,"")</f>
        <v/>
      </c>
      <c r="S324" s="21" t="n"/>
      <c r="T324" s="19" t="n"/>
      <c r="U324" s="22">
        <f>IFERROR(C324*(D324+E324),"")</f>
        <v/>
      </c>
      <c r="V324" s="22">
        <f>ROUND(100*(0.2*MIN(1,IFERROR(C324/20,0))+0.15*MIN(1,IFERROR(E324/30,0))+0.2*IF(TRIM(G324)="高",1,IF(TRIM(G324)="中",0.5,0))+0.15*IF(TRIM(H324)="高",1,IF(TRIM(H324)="中",0.5,0))+0.1*MIN(1,IFERROR(F324/20,0))+0.15*IF(TRIM(I324)="高",1,IF(TRIM(I324)="中",0.5,0))+0.15*(1-IF(TRIM(J324)="高",1,IF(TRIM(J324)="中",0.5,0)))),0)</f>
        <v/>
      </c>
      <c r="W324" s="22">
        <f>IF(G324="高",IF(H324&lt;&gt;"低","GAS",IF(I324="高","NotebookLM","Gem")),IF(I324="高","NotebookLM","Gem"))</f>
        <v/>
      </c>
      <c r="X324" s="22">
        <f>IF(W324="Gem",0.4,IF(W324="NotebookLM",0.5,IF(W324="GAS",0.7,IF(W324="Microsoft Copilot",0.4,IF(W324="Microsoft 365 AI",0.4,IF(W324="Power Automate",0.7,IF(W324="Power Apps",0.6,IF(W324="ChatGPT",0.5,IF(W324="Claude",0.5,IF(W324="Gemini",0.5,IF(W324="Dify",0.6,IF(W324="n8n",0.7,IF(W324="Make",0.7,IF(W324="Zapier",0.7,IF(W324="その他",0.5,0.5)))))))))))))))</f>
        <v/>
      </c>
      <c r="Y324" s="22">
        <f>IFERROR(U324*(1-X324),"")</f>
        <v/>
      </c>
      <c r="Z324" s="22">
        <f>IFERROR(U324-Y324,"")</f>
        <v/>
      </c>
      <c r="AA324" s="22">
        <f>IF(AND(P324&gt;0,Q324&gt;=0),P324-Q324,"")</f>
        <v/>
      </c>
      <c r="AB324" s="22">
        <f>IF(P324&gt;0,(P324-Q324)/P324,"")</f>
        <v/>
      </c>
    </row>
    <row r="325" hidden="1" ht="15.75" customHeight="1" s="44">
      <c r="A325" s="18">
        <f>IF('簡易入力モード'!A325&lt;&gt;"",'簡易入力モード'!A325,"")</f>
        <v/>
      </c>
      <c r="B325" s="18" t="n"/>
      <c r="C325" s="19">
        <f>IF('簡易入力モード'!B325&lt;&gt;"",'簡易入力モード'!B325,"")</f>
        <v/>
      </c>
      <c r="D325" s="19">
        <f>IF('簡易入力モード'!C325&lt;&gt;"",'簡易入力モード'!C325,"")</f>
        <v/>
      </c>
      <c r="E325" s="19" t="n"/>
      <c r="F325" s="19" t="n"/>
      <c r="G325" s="19" t="n"/>
      <c r="H325" s="19" t="n"/>
      <c r="I325" s="19" t="n"/>
      <c r="J325" s="19" t="n"/>
      <c r="K325" s="19" t="n"/>
      <c r="L325" s="20" t="n"/>
      <c r="M325" s="20" t="n"/>
      <c r="N325" s="20" t="n"/>
      <c r="O325" s="20" t="n"/>
      <c r="P325" s="20" t="n"/>
      <c r="Q325" s="20" t="n"/>
      <c r="R325" s="18">
        <f>IF('簡易入力モード'!E325&lt;&gt;"",'簡易入力モード'!E325,"")</f>
        <v/>
      </c>
      <c r="S325" s="21" t="n"/>
      <c r="T325" s="19" t="n"/>
      <c r="U325" s="22">
        <f>IFERROR(C325*(D325+E325),"")</f>
        <v/>
      </c>
      <c r="V325" s="22">
        <f>ROUND(100*(0.2*MIN(1,IFERROR(C325/20,0))+0.15*MIN(1,IFERROR(E325/30,0))+0.2*IF(TRIM(G325)="高",1,IF(TRIM(G325)="中",0.5,0))+0.15*IF(TRIM(H325)="高",1,IF(TRIM(H325)="中",0.5,0))+0.1*MIN(1,IFERROR(F325/20,0))+0.15*IF(TRIM(I325)="高",1,IF(TRIM(I325)="中",0.5,0))+0.15*(1-IF(TRIM(J325)="高",1,IF(TRIM(J325)="中",0.5,0)))),0)</f>
        <v/>
      </c>
      <c r="W325" s="22">
        <f>IF(G325="高",IF(H325&lt;&gt;"低","GAS",IF(I325="高","NotebookLM","Gem")),IF(I325="高","NotebookLM","Gem"))</f>
        <v/>
      </c>
      <c r="X325" s="22">
        <f>IF(W325="Gem",0.4,IF(W325="NotebookLM",0.5,IF(W325="GAS",0.7,IF(W325="Microsoft Copilot",0.4,IF(W325="Microsoft 365 AI",0.4,IF(W325="Power Automate",0.7,IF(W325="Power Apps",0.6,IF(W325="ChatGPT",0.5,IF(W325="Claude",0.5,IF(W325="Gemini",0.5,IF(W325="Dify",0.6,IF(W325="n8n",0.7,IF(W325="Make",0.7,IF(W325="Zapier",0.7,IF(W325="その他",0.5,0.5)))))))))))))))</f>
        <v/>
      </c>
      <c r="Y325" s="22">
        <f>IFERROR(U325*(1-X325),"")</f>
        <v/>
      </c>
      <c r="Z325" s="22">
        <f>IFERROR(U325-Y325,"")</f>
        <v/>
      </c>
      <c r="AA325" s="22">
        <f>IF(AND(P325&gt;0,Q325&gt;=0),P325-Q325,"")</f>
        <v/>
      </c>
      <c r="AB325" s="22">
        <f>IF(P325&gt;0,(P325-Q325)/P325,"")</f>
        <v/>
      </c>
    </row>
    <row r="326" hidden="1" ht="15.75" customHeight="1" s="44">
      <c r="A326" s="18">
        <f>IF('簡易入力モード'!A326&lt;&gt;"",'簡易入力モード'!A326,"")</f>
        <v/>
      </c>
      <c r="B326" s="18" t="n"/>
      <c r="C326" s="19">
        <f>IF('簡易入力モード'!B326&lt;&gt;"",'簡易入力モード'!B326,"")</f>
        <v/>
      </c>
      <c r="D326" s="19">
        <f>IF('簡易入力モード'!C326&lt;&gt;"",'簡易入力モード'!C326,"")</f>
        <v/>
      </c>
      <c r="E326" s="19" t="n"/>
      <c r="F326" s="19" t="n"/>
      <c r="G326" s="19" t="n"/>
      <c r="H326" s="19" t="n"/>
      <c r="I326" s="19" t="n"/>
      <c r="J326" s="19" t="n"/>
      <c r="K326" s="19" t="n"/>
      <c r="L326" s="20" t="n"/>
      <c r="M326" s="20" t="n"/>
      <c r="N326" s="20" t="n"/>
      <c r="O326" s="20" t="n"/>
      <c r="P326" s="20" t="n"/>
      <c r="Q326" s="20" t="n"/>
      <c r="R326" s="18">
        <f>IF('簡易入力モード'!E326&lt;&gt;"",'簡易入力モード'!E326,"")</f>
        <v/>
      </c>
      <c r="S326" s="21" t="n"/>
      <c r="T326" s="19" t="n"/>
      <c r="U326" s="22">
        <f>IFERROR(C326*(D326+E326),"")</f>
        <v/>
      </c>
      <c r="V326" s="22">
        <f>ROUND(100*(0.2*MIN(1,IFERROR(C326/20,0))+0.15*MIN(1,IFERROR(E326/30,0))+0.2*IF(TRIM(G326)="高",1,IF(TRIM(G326)="中",0.5,0))+0.15*IF(TRIM(H326)="高",1,IF(TRIM(H326)="中",0.5,0))+0.1*MIN(1,IFERROR(F326/20,0))+0.15*IF(TRIM(I326)="高",1,IF(TRIM(I326)="中",0.5,0))+0.15*(1-IF(TRIM(J326)="高",1,IF(TRIM(J326)="中",0.5,0)))),0)</f>
        <v/>
      </c>
      <c r="W326" s="22">
        <f>IF(G326="高",IF(H326&lt;&gt;"低","GAS",IF(I326="高","NotebookLM","Gem")),IF(I326="高","NotebookLM","Gem"))</f>
        <v/>
      </c>
      <c r="X326" s="22">
        <f>IF(W326="Gem",0.4,IF(W326="NotebookLM",0.5,IF(W326="GAS",0.7,IF(W326="Microsoft Copilot",0.4,IF(W326="Microsoft 365 AI",0.4,IF(W326="Power Automate",0.7,IF(W326="Power Apps",0.6,IF(W326="ChatGPT",0.5,IF(W326="Claude",0.5,IF(W326="Gemini",0.5,IF(W326="Dify",0.6,IF(W326="n8n",0.7,IF(W326="Make",0.7,IF(W326="Zapier",0.7,IF(W326="その他",0.5,0.5)))))))))))))))</f>
        <v/>
      </c>
      <c r="Y326" s="22">
        <f>IFERROR(U326*(1-X326),"")</f>
        <v/>
      </c>
      <c r="Z326" s="22">
        <f>IFERROR(U326-Y326,"")</f>
        <v/>
      </c>
      <c r="AA326" s="22">
        <f>IF(AND(P326&gt;0,Q326&gt;=0),P326-Q326,"")</f>
        <v/>
      </c>
      <c r="AB326" s="22">
        <f>IF(P326&gt;0,(P326-Q326)/P326,"")</f>
        <v/>
      </c>
    </row>
    <row r="327" hidden="1" ht="15.75" customHeight="1" s="44">
      <c r="A327" s="18">
        <f>IF('簡易入力モード'!A327&lt;&gt;"",'簡易入力モード'!A327,"")</f>
        <v/>
      </c>
      <c r="B327" s="18" t="n"/>
      <c r="C327" s="19">
        <f>IF('簡易入力モード'!B327&lt;&gt;"",'簡易入力モード'!B327,"")</f>
        <v/>
      </c>
      <c r="D327" s="19">
        <f>IF('簡易入力モード'!C327&lt;&gt;"",'簡易入力モード'!C327,"")</f>
        <v/>
      </c>
      <c r="E327" s="19" t="n"/>
      <c r="F327" s="19" t="n"/>
      <c r="G327" s="19" t="n"/>
      <c r="H327" s="19" t="n"/>
      <c r="I327" s="19" t="n"/>
      <c r="J327" s="19" t="n"/>
      <c r="K327" s="19" t="n"/>
      <c r="L327" s="20" t="n"/>
      <c r="M327" s="20" t="n"/>
      <c r="N327" s="20" t="n"/>
      <c r="O327" s="20" t="n"/>
      <c r="P327" s="20" t="n"/>
      <c r="Q327" s="20" t="n"/>
      <c r="R327" s="18">
        <f>IF('簡易入力モード'!E327&lt;&gt;"",'簡易入力モード'!E327,"")</f>
        <v/>
      </c>
      <c r="S327" s="21" t="n"/>
      <c r="T327" s="19" t="n"/>
      <c r="U327" s="22">
        <f>IFERROR(C327*(D327+E327),"")</f>
        <v/>
      </c>
      <c r="V327" s="22">
        <f>ROUND(100*(0.2*MIN(1,IFERROR(C327/20,0))+0.15*MIN(1,IFERROR(E327/30,0))+0.2*IF(TRIM(G327)="高",1,IF(TRIM(G327)="中",0.5,0))+0.15*IF(TRIM(H327)="高",1,IF(TRIM(H327)="中",0.5,0))+0.1*MIN(1,IFERROR(F327/20,0))+0.15*IF(TRIM(I327)="高",1,IF(TRIM(I327)="中",0.5,0))+0.15*(1-IF(TRIM(J327)="高",1,IF(TRIM(J327)="中",0.5,0)))),0)</f>
        <v/>
      </c>
      <c r="W327" s="22">
        <f>IF(G327="高",IF(H327&lt;&gt;"低","GAS",IF(I327="高","NotebookLM","Gem")),IF(I327="高","NotebookLM","Gem"))</f>
        <v/>
      </c>
      <c r="X327" s="22">
        <f>IF(W327="Gem",0.4,IF(W327="NotebookLM",0.5,IF(W327="GAS",0.7,IF(W327="Microsoft Copilot",0.4,IF(W327="Microsoft 365 AI",0.4,IF(W327="Power Automate",0.7,IF(W327="Power Apps",0.6,IF(W327="ChatGPT",0.5,IF(W327="Claude",0.5,IF(W327="Gemini",0.5,IF(W327="Dify",0.6,IF(W327="n8n",0.7,IF(W327="Make",0.7,IF(W327="Zapier",0.7,IF(W327="その他",0.5,0.5)))))))))))))))</f>
        <v/>
      </c>
      <c r="Y327" s="22">
        <f>IFERROR(U327*(1-X327),"")</f>
        <v/>
      </c>
      <c r="Z327" s="22">
        <f>IFERROR(U327-Y327,"")</f>
        <v/>
      </c>
      <c r="AA327" s="22">
        <f>IF(AND(P327&gt;0,Q327&gt;=0),P327-Q327,"")</f>
        <v/>
      </c>
      <c r="AB327" s="22">
        <f>IF(P327&gt;0,(P327-Q327)/P327,"")</f>
        <v/>
      </c>
    </row>
    <row r="328" hidden="1" ht="15.75" customHeight="1" s="44">
      <c r="A328" s="18">
        <f>IF('簡易入力モード'!A328&lt;&gt;"",'簡易入力モード'!A328,"")</f>
        <v/>
      </c>
      <c r="B328" s="18" t="n"/>
      <c r="C328" s="19">
        <f>IF('簡易入力モード'!B328&lt;&gt;"",'簡易入力モード'!B328,"")</f>
        <v/>
      </c>
      <c r="D328" s="19">
        <f>IF('簡易入力モード'!C328&lt;&gt;"",'簡易入力モード'!C328,"")</f>
        <v/>
      </c>
      <c r="E328" s="19" t="n"/>
      <c r="F328" s="19" t="n"/>
      <c r="G328" s="19" t="n"/>
      <c r="H328" s="19" t="n"/>
      <c r="I328" s="19" t="n"/>
      <c r="J328" s="19" t="n"/>
      <c r="K328" s="19" t="n"/>
      <c r="L328" s="20" t="n"/>
      <c r="M328" s="20" t="n"/>
      <c r="N328" s="20" t="n"/>
      <c r="O328" s="20" t="n"/>
      <c r="P328" s="20" t="n"/>
      <c r="Q328" s="20" t="n"/>
      <c r="R328" s="18">
        <f>IF('簡易入力モード'!E328&lt;&gt;"",'簡易入力モード'!E328,"")</f>
        <v/>
      </c>
      <c r="S328" s="21" t="n"/>
      <c r="T328" s="19" t="n"/>
      <c r="U328" s="22">
        <f>IFERROR(C328*(D328+E328),"")</f>
        <v/>
      </c>
      <c r="V328" s="22">
        <f>ROUND(100*(0.2*MIN(1,IFERROR(C328/20,0))+0.15*MIN(1,IFERROR(E328/30,0))+0.2*IF(TRIM(G328)="高",1,IF(TRIM(G328)="中",0.5,0))+0.15*IF(TRIM(H328)="高",1,IF(TRIM(H328)="中",0.5,0))+0.1*MIN(1,IFERROR(F328/20,0))+0.15*IF(TRIM(I328)="高",1,IF(TRIM(I328)="中",0.5,0))+0.15*(1-IF(TRIM(J328)="高",1,IF(TRIM(J328)="中",0.5,0)))),0)</f>
        <v/>
      </c>
      <c r="W328" s="22">
        <f>IF(G328="高",IF(H328&lt;&gt;"低","GAS",IF(I328="高","NotebookLM","Gem")),IF(I328="高","NotebookLM","Gem"))</f>
        <v/>
      </c>
      <c r="X328" s="22">
        <f>IF(W328="Gem",0.4,IF(W328="NotebookLM",0.5,IF(W328="GAS",0.7,IF(W328="Microsoft Copilot",0.4,IF(W328="Microsoft 365 AI",0.4,IF(W328="Power Automate",0.7,IF(W328="Power Apps",0.6,IF(W328="ChatGPT",0.5,IF(W328="Claude",0.5,IF(W328="Gemini",0.5,IF(W328="Dify",0.6,IF(W328="n8n",0.7,IF(W328="Make",0.7,IF(W328="Zapier",0.7,IF(W328="その他",0.5,0.5)))))))))))))))</f>
        <v/>
      </c>
      <c r="Y328" s="22">
        <f>IFERROR(U328*(1-X328),"")</f>
        <v/>
      </c>
      <c r="Z328" s="22">
        <f>IFERROR(U328-Y328,"")</f>
        <v/>
      </c>
      <c r="AA328" s="22">
        <f>IF(AND(P328&gt;0,Q328&gt;=0),P328-Q328,"")</f>
        <v/>
      </c>
      <c r="AB328" s="22">
        <f>IF(P328&gt;0,(P328-Q328)/P328,"")</f>
        <v/>
      </c>
    </row>
    <row r="329" hidden="1" ht="15.75" customHeight="1" s="44">
      <c r="A329" s="18">
        <f>IF('簡易入力モード'!A329&lt;&gt;"",'簡易入力モード'!A329,"")</f>
        <v/>
      </c>
      <c r="B329" s="18" t="n"/>
      <c r="C329" s="19">
        <f>IF('簡易入力モード'!B329&lt;&gt;"",'簡易入力モード'!B329,"")</f>
        <v/>
      </c>
      <c r="D329" s="19">
        <f>IF('簡易入力モード'!C329&lt;&gt;"",'簡易入力モード'!C329,"")</f>
        <v/>
      </c>
      <c r="E329" s="19" t="n"/>
      <c r="F329" s="19" t="n"/>
      <c r="G329" s="19" t="n"/>
      <c r="H329" s="19" t="n"/>
      <c r="I329" s="19" t="n"/>
      <c r="J329" s="19" t="n"/>
      <c r="K329" s="19" t="n"/>
      <c r="L329" s="20" t="n"/>
      <c r="M329" s="20" t="n"/>
      <c r="N329" s="20" t="n"/>
      <c r="O329" s="20" t="n"/>
      <c r="P329" s="20" t="n"/>
      <c r="Q329" s="20" t="n"/>
      <c r="R329" s="18">
        <f>IF('簡易入力モード'!E329&lt;&gt;"",'簡易入力モード'!E329,"")</f>
        <v/>
      </c>
      <c r="S329" s="21" t="n"/>
      <c r="T329" s="19" t="n"/>
      <c r="U329" s="22">
        <f>IFERROR(C329*(D329+E329),"")</f>
        <v/>
      </c>
      <c r="V329" s="22">
        <f>ROUND(100*(0.2*MIN(1,IFERROR(C329/20,0))+0.15*MIN(1,IFERROR(E329/30,0))+0.2*IF(TRIM(G329)="高",1,IF(TRIM(G329)="中",0.5,0))+0.15*IF(TRIM(H329)="高",1,IF(TRIM(H329)="中",0.5,0))+0.1*MIN(1,IFERROR(F329/20,0))+0.15*IF(TRIM(I329)="高",1,IF(TRIM(I329)="中",0.5,0))+0.15*(1-IF(TRIM(J329)="高",1,IF(TRIM(J329)="中",0.5,0)))),0)</f>
        <v/>
      </c>
      <c r="W329" s="22">
        <f>IF(G329="高",IF(H329&lt;&gt;"低","GAS",IF(I329="高","NotebookLM","Gem")),IF(I329="高","NotebookLM","Gem"))</f>
        <v/>
      </c>
      <c r="X329" s="22">
        <f>IF(W329="Gem",0.4,IF(W329="NotebookLM",0.5,IF(W329="GAS",0.7,IF(W329="Microsoft Copilot",0.4,IF(W329="Microsoft 365 AI",0.4,IF(W329="Power Automate",0.7,IF(W329="Power Apps",0.6,IF(W329="ChatGPT",0.5,IF(W329="Claude",0.5,IF(W329="Gemini",0.5,IF(W329="Dify",0.6,IF(W329="n8n",0.7,IF(W329="Make",0.7,IF(W329="Zapier",0.7,IF(W329="その他",0.5,0.5)))))))))))))))</f>
        <v/>
      </c>
      <c r="Y329" s="22">
        <f>IFERROR(U329*(1-X329),"")</f>
        <v/>
      </c>
      <c r="Z329" s="22">
        <f>IFERROR(U329-Y329,"")</f>
        <v/>
      </c>
      <c r="AA329" s="22">
        <f>IF(AND(P329&gt;0,Q329&gt;=0),P329-Q329,"")</f>
        <v/>
      </c>
      <c r="AB329" s="22">
        <f>IF(P329&gt;0,(P329-Q329)/P329,"")</f>
        <v/>
      </c>
    </row>
    <row r="330" hidden="1" ht="15.75" customHeight="1" s="44">
      <c r="A330" s="18">
        <f>IF('簡易入力モード'!A330&lt;&gt;"",'簡易入力モード'!A330,"")</f>
        <v/>
      </c>
      <c r="B330" s="18" t="n"/>
      <c r="C330" s="19">
        <f>IF('簡易入力モード'!B330&lt;&gt;"",'簡易入力モード'!B330,"")</f>
        <v/>
      </c>
      <c r="D330" s="19">
        <f>IF('簡易入力モード'!C330&lt;&gt;"",'簡易入力モード'!C330,"")</f>
        <v/>
      </c>
      <c r="E330" s="19" t="n"/>
      <c r="F330" s="19" t="n"/>
      <c r="G330" s="19" t="n"/>
      <c r="H330" s="19" t="n"/>
      <c r="I330" s="19" t="n"/>
      <c r="J330" s="19" t="n"/>
      <c r="K330" s="19" t="n"/>
      <c r="L330" s="20" t="n"/>
      <c r="M330" s="20" t="n"/>
      <c r="N330" s="20" t="n"/>
      <c r="O330" s="20" t="n"/>
      <c r="P330" s="20" t="n"/>
      <c r="Q330" s="20" t="n"/>
      <c r="R330" s="18">
        <f>IF('簡易入力モード'!E330&lt;&gt;"",'簡易入力モード'!E330,"")</f>
        <v/>
      </c>
      <c r="S330" s="21" t="n"/>
      <c r="T330" s="19" t="n"/>
      <c r="U330" s="22">
        <f>IFERROR(C330*(D330+E330),"")</f>
        <v/>
      </c>
      <c r="V330" s="22">
        <f>ROUND(100*(0.2*MIN(1,IFERROR(C330/20,0))+0.15*MIN(1,IFERROR(E330/30,0))+0.2*IF(TRIM(G330)="高",1,IF(TRIM(G330)="中",0.5,0))+0.15*IF(TRIM(H330)="高",1,IF(TRIM(H330)="中",0.5,0))+0.1*MIN(1,IFERROR(F330/20,0))+0.15*IF(TRIM(I330)="高",1,IF(TRIM(I330)="中",0.5,0))+0.15*(1-IF(TRIM(J330)="高",1,IF(TRIM(J330)="中",0.5,0)))),0)</f>
        <v/>
      </c>
      <c r="W330" s="22">
        <f>IF(G330="高",IF(H330&lt;&gt;"低","GAS",IF(I330="高","NotebookLM","Gem")),IF(I330="高","NotebookLM","Gem"))</f>
        <v/>
      </c>
      <c r="X330" s="22">
        <f>IF(W330="Gem",0.4,IF(W330="NotebookLM",0.5,IF(W330="GAS",0.7,IF(W330="Microsoft Copilot",0.4,IF(W330="Microsoft 365 AI",0.4,IF(W330="Power Automate",0.7,IF(W330="Power Apps",0.6,IF(W330="ChatGPT",0.5,IF(W330="Claude",0.5,IF(W330="Gemini",0.5,IF(W330="Dify",0.6,IF(W330="n8n",0.7,IF(W330="Make",0.7,IF(W330="Zapier",0.7,IF(W330="その他",0.5,0.5)))))))))))))))</f>
        <v/>
      </c>
      <c r="Y330" s="22">
        <f>IFERROR(U330*(1-X330),"")</f>
        <v/>
      </c>
      <c r="Z330" s="22">
        <f>IFERROR(U330-Y330,"")</f>
        <v/>
      </c>
      <c r="AA330" s="22">
        <f>IF(AND(P330&gt;0,Q330&gt;=0),P330-Q330,"")</f>
        <v/>
      </c>
      <c r="AB330" s="22">
        <f>IF(P330&gt;0,(P330-Q330)/P330,"")</f>
        <v/>
      </c>
    </row>
    <row r="331" hidden="1" ht="15.75" customHeight="1" s="44">
      <c r="A331" s="18">
        <f>IF('簡易入力モード'!A331&lt;&gt;"",'簡易入力モード'!A331,"")</f>
        <v/>
      </c>
      <c r="B331" s="18" t="n"/>
      <c r="C331" s="19">
        <f>IF('簡易入力モード'!B331&lt;&gt;"",'簡易入力モード'!B331,"")</f>
        <v/>
      </c>
      <c r="D331" s="19">
        <f>IF('簡易入力モード'!C331&lt;&gt;"",'簡易入力モード'!C331,"")</f>
        <v/>
      </c>
      <c r="E331" s="19" t="n"/>
      <c r="F331" s="19" t="n"/>
      <c r="G331" s="19" t="n"/>
      <c r="H331" s="19" t="n"/>
      <c r="I331" s="19" t="n"/>
      <c r="J331" s="19" t="n"/>
      <c r="K331" s="19" t="n"/>
      <c r="L331" s="20" t="n"/>
      <c r="M331" s="20" t="n"/>
      <c r="N331" s="20" t="n"/>
      <c r="O331" s="20" t="n"/>
      <c r="P331" s="20" t="n"/>
      <c r="Q331" s="20" t="n"/>
      <c r="R331" s="18">
        <f>IF('簡易入力モード'!E331&lt;&gt;"",'簡易入力モード'!E331,"")</f>
        <v/>
      </c>
      <c r="S331" s="21" t="n"/>
      <c r="T331" s="19" t="n"/>
      <c r="U331" s="22">
        <f>IFERROR(C331*(D331+E331),"")</f>
        <v/>
      </c>
      <c r="V331" s="22">
        <f>ROUND(100*(0.2*MIN(1,IFERROR(C331/20,0))+0.15*MIN(1,IFERROR(E331/30,0))+0.2*IF(TRIM(G331)="高",1,IF(TRIM(G331)="中",0.5,0))+0.15*IF(TRIM(H331)="高",1,IF(TRIM(H331)="中",0.5,0))+0.1*MIN(1,IFERROR(F331/20,0))+0.15*IF(TRIM(I331)="高",1,IF(TRIM(I331)="中",0.5,0))+0.15*(1-IF(TRIM(J331)="高",1,IF(TRIM(J331)="中",0.5,0)))),0)</f>
        <v/>
      </c>
      <c r="W331" s="22">
        <f>IF(G331="高",IF(H331&lt;&gt;"低","GAS",IF(I331="高","NotebookLM","Gem")),IF(I331="高","NotebookLM","Gem"))</f>
        <v/>
      </c>
      <c r="X331" s="22">
        <f>IF(W331="Gem",0.4,IF(W331="NotebookLM",0.5,IF(W331="GAS",0.7,IF(W331="Microsoft Copilot",0.4,IF(W331="Microsoft 365 AI",0.4,IF(W331="Power Automate",0.7,IF(W331="Power Apps",0.6,IF(W331="ChatGPT",0.5,IF(W331="Claude",0.5,IF(W331="Gemini",0.5,IF(W331="Dify",0.6,IF(W331="n8n",0.7,IF(W331="Make",0.7,IF(W331="Zapier",0.7,IF(W331="その他",0.5,0.5)))))))))))))))</f>
        <v/>
      </c>
      <c r="Y331" s="22">
        <f>IFERROR(U331*(1-X331),"")</f>
        <v/>
      </c>
      <c r="Z331" s="22">
        <f>IFERROR(U331-Y331,"")</f>
        <v/>
      </c>
      <c r="AA331" s="22">
        <f>IF(AND(P331&gt;0,Q331&gt;=0),P331-Q331,"")</f>
        <v/>
      </c>
      <c r="AB331" s="22">
        <f>IF(P331&gt;0,(P331-Q331)/P331,"")</f>
        <v/>
      </c>
    </row>
    <row r="332" hidden="1" ht="15.75" customHeight="1" s="44">
      <c r="A332" s="18">
        <f>IF('簡易入力モード'!A332&lt;&gt;"",'簡易入力モード'!A332,"")</f>
        <v/>
      </c>
      <c r="B332" s="18" t="n"/>
      <c r="C332" s="19">
        <f>IF('簡易入力モード'!B332&lt;&gt;"",'簡易入力モード'!B332,"")</f>
        <v/>
      </c>
      <c r="D332" s="19">
        <f>IF('簡易入力モード'!C332&lt;&gt;"",'簡易入力モード'!C332,"")</f>
        <v/>
      </c>
      <c r="E332" s="19" t="n"/>
      <c r="F332" s="19" t="n"/>
      <c r="G332" s="19" t="n"/>
      <c r="H332" s="19" t="n"/>
      <c r="I332" s="19" t="n"/>
      <c r="J332" s="19" t="n"/>
      <c r="K332" s="19" t="n"/>
      <c r="L332" s="20" t="n"/>
      <c r="M332" s="20" t="n"/>
      <c r="N332" s="20" t="n"/>
      <c r="O332" s="20" t="n"/>
      <c r="P332" s="20" t="n"/>
      <c r="Q332" s="20" t="n"/>
      <c r="R332" s="18">
        <f>IF('簡易入力モード'!E332&lt;&gt;"",'簡易入力モード'!E332,"")</f>
        <v/>
      </c>
      <c r="S332" s="21" t="n"/>
      <c r="T332" s="19" t="n"/>
      <c r="U332" s="22">
        <f>IFERROR(C332*(D332+E332),"")</f>
        <v/>
      </c>
      <c r="V332" s="22">
        <f>ROUND(100*(0.2*MIN(1,IFERROR(C332/20,0))+0.15*MIN(1,IFERROR(E332/30,0))+0.2*IF(TRIM(G332)="高",1,IF(TRIM(G332)="中",0.5,0))+0.15*IF(TRIM(H332)="高",1,IF(TRIM(H332)="中",0.5,0))+0.1*MIN(1,IFERROR(F332/20,0))+0.15*IF(TRIM(I332)="高",1,IF(TRIM(I332)="中",0.5,0))+0.15*(1-IF(TRIM(J332)="高",1,IF(TRIM(J332)="中",0.5,0)))),0)</f>
        <v/>
      </c>
      <c r="W332" s="22">
        <f>IF(G332="高",IF(H332&lt;&gt;"低","GAS",IF(I332="高","NotebookLM","Gem")),IF(I332="高","NotebookLM","Gem"))</f>
        <v/>
      </c>
      <c r="X332" s="22">
        <f>IF(W332="Gem",0.4,IF(W332="NotebookLM",0.5,IF(W332="GAS",0.7,IF(W332="Microsoft Copilot",0.4,IF(W332="Microsoft 365 AI",0.4,IF(W332="Power Automate",0.7,IF(W332="Power Apps",0.6,IF(W332="ChatGPT",0.5,IF(W332="Claude",0.5,IF(W332="Gemini",0.5,IF(W332="Dify",0.6,IF(W332="n8n",0.7,IF(W332="Make",0.7,IF(W332="Zapier",0.7,IF(W332="その他",0.5,0.5)))))))))))))))</f>
        <v/>
      </c>
      <c r="Y332" s="22">
        <f>IFERROR(U332*(1-X332),"")</f>
        <v/>
      </c>
      <c r="Z332" s="22">
        <f>IFERROR(U332-Y332,"")</f>
        <v/>
      </c>
      <c r="AA332" s="22">
        <f>IF(AND(P332&gt;0,Q332&gt;=0),P332-Q332,"")</f>
        <v/>
      </c>
      <c r="AB332" s="22">
        <f>IF(P332&gt;0,(P332-Q332)/P332,"")</f>
        <v/>
      </c>
    </row>
    <row r="333" hidden="1" ht="15.75" customHeight="1" s="44">
      <c r="A333" s="18">
        <f>IF('簡易入力モード'!A333&lt;&gt;"",'簡易入力モード'!A333,"")</f>
        <v/>
      </c>
      <c r="B333" s="18" t="n"/>
      <c r="C333" s="19">
        <f>IF('簡易入力モード'!B333&lt;&gt;"",'簡易入力モード'!B333,"")</f>
        <v/>
      </c>
      <c r="D333" s="19">
        <f>IF('簡易入力モード'!C333&lt;&gt;"",'簡易入力モード'!C333,"")</f>
        <v/>
      </c>
      <c r="E333" s="19" t="n"/>
      <c r="F333" s="19" t="n"/>
      <c r="G333" s="19" t="n"/>
      <c r="H333" s="19" t="n"/>
      <c r="I333" s="19" t="n"/>
      <c r="J333" s="19" t="n"/>
      <c r="K333" s="19" t="n"/>
      <c r="L333" s="20" t="n"/>
      <c r="M333" s="20" t="n"/>
      <c r="N333" s="20" t="n"/>
      <c r="O333" s="20" t="n"/>
      <c r="P333" s="20" t="n"/>
      <c r="Q333" s="20" t="n"/>
      <c r="R333" s="18">
        <f>IF('簡易入力モード'!E333&lt;&gt;"",'簡易入力モード'!E333,"")</f>
        <v/>
      </c>
      <c r="S333" s="21" t="n"/>
      <c r="T333" s="19" t="n"/>
      <c r="U333" s="22">
        <f>IFERROR(C333*(D333+E333),"")</f>
        <v/>
      </c>
      <c r="V333" s="22">
        <f>ROUND(100*(0.2*MIN(1,IFERROR(C333/20,0))+0.15*MIN(1,IFERROR(E333/30,0))+0.2*IF(TRIM(G333)="高",1,IF(TRIM(G333)="中",0.5,0))+0.15*IF(TRIM(H333)="高",1,IF(TRIM(H333)="中",0.5,0))+0.1*MIN(1,IFERROR(F333/20,0))+0.15*IF(TRIM(I333)="高",1,IF(TRIM(I333)="中",0.5,0))+0.15*(1-IF(TRIM(J333)="高",1,IF(TRIM(J333)="中",0.5,0)))),0)</f>
        <v/>
      </c>
      <c r="W333" s="22">
        <f>IF(G333="高",IF(H333&lt;&gt;"低","GAS",IF(I333="高","NotebookLM","Gem")),IF(I333="高","NotebookLM","Gem"))</f>
        <v/>
      </c>
      <c r="X333" s="22">
        <f>IF(W333="Gem",0.4,IF(W333="NotebookLM",0.5,IF(W333="GAS",0.7,IF(W333="Microsoft Copilot",0.4,IF(W333="Microsoft 365 AI",0.4,IF(W333="Power Automate",0.7,IF(W333="Power Apps",0.6,IF(W333="ChatGPT",0.5,IF(W333="Claude",0.5,IF(W333="Gemini",0.5,IF(W333="Dify",0.6,IF(W333="n8n",0.7,IF(W333="Make",0.7,IF(W333="Zapier",0.7,IF(W333="その他",0.5,0.5)))))))))))))))</f>
        <v/>
      </c>
      <c r="Y333" s="22">
        <f>IFERROR(U333*(1-X333),"")</f>
        <v/>
      </c>
      <c r="Z333" s="22">
        <f>IFERROR(U333-Y333,"")</f>
        <v/>
      </c>
      <c r="AA333" s="22">
        <f>IF(AND(P333&gt;0,Q333&gt;=0),P333-Q333,"")</f>
        <v/>
      </c>
      <c r="AB333" s="22">
        <f>IF(P333&gt;0,(P333-Q333)/P333,"")</f>
        <v/>
      </c>
    </row>
    <row r="334" hidden="1" ht="15.75" customHeight="1" s="44">
      <c r="A334" s="18">
        <f>IF('簡易入力モード'!A334&lt;&gt;"",'簡易入力モード'!A334,"")</f>
        <v/>
      </c>
      <c r="B334" s="18" t="n"/>
      <c r="C334" s="19">
        <f>IF('簡易入力モード'!B334&lt;&gt;"",'簡易入力モード'!B334,"")</f>
        <v/>
      </c>
      <c r="D334" s="19">
        <f>IF('簡易入力モード'!C334&lt;&gt;"",'簡易入力モード'!C334,"")</f>
        <v/>
      </c>
      <c r="E334" s="19" t="n"/>
      <c r="F334" s="19" t="n"/>
      <c r="G334" s="19" t="n"/>
      <c r="H334" s="19" t="n"/>
      <c r="I334" s="19" t="n"/>
      <c r="J334" s="19" t="n"/>
      <c r="K334" s="19" t="n"/>
      <c r="L334" s="20" t="n"/>
      <c r="M334" s="20" t="n"/>
      <c r="N334" s="20" t="n"/>
      <c r="O334" s="20" t="n"/>
      <c r="P334" s="20" t="n"/>
      <c r="Q334" s="20" t="n"/>
      <c r="R334" s="18">
        <f>IF('簡易入力モード'!E334&lt;&gt;"",'簡易入力モード'!E334,"")</f>
        <v/>
      </c>
      <c r="S334" s="21" t="n"/>
      <c r="T334" s="19" t="n"/>
      <c r="U334" s="22">
        <f>IFERROR(C334*(D334+E334),"")</f>
        <v/>
      </c>
      <c r="V334" s="22">
        <f>ROUND(100*(0.2*MIN(1,IFERROR(C334/20,0))+0.15*MIN(1,IFERROR(E334/30,0))+0.2*IF(TRIM(G334)="高",1,IF(TRIM(G334)="中",0.5,0))+0.15*IF(TRIM(H334)="高",1,IF(TRIM(H334)="中",0.5,0))+0.1*MIN(1,IFERROR(F334/20,0))+0.15*IF(TRIM(I334)="高",1,IF(TRIM(I334)="中",0.5,0))+0.15*(1-IF(TRIM(J334)="高",1,IF(TRIM(J334)="中",0.5,0)))),0)</f>
        <v/>
      </c>
      <c r="W334" s="22">
        <f>IF(G334="高",IF(H334&lt;&gt;"低","GAS",IF(I334="高","NotebookLM","Gem")),IF(I334="高","NotebookLM","Gem"))</f>
        <v/>
      </c>
      <c r="X334" s="22">
        <f>IF(W334="Gem",0.4,IF(W334="NotebookLM",0.5,IF(W334="GAS",0.7,IF(W334="Microsoft Copilot",0.4,IF(W334="Microsoft 365 AI",0.4,IF(W334="Power Automate",0.7,IF(W334="Power Apps",0.6,IF(W334="ChatGPT",0.5,IF(W334="Claude",0.5,IF(W334="Gemini",0.5,IF(W334="Dify",0.6,IF(W334="n8n",0.7,IF(W334="Make",0.7,IF(W334="Zapier",0.7,IF(W334="その他",0.5,0.5)))))))))))))))</f>
        <v/>
      </c>
      <c r="Y334" s="22">
        <f>IFERROR(U334*(1-X334),"")</f>
        <v/>
      </c>
      <c r="Z334" s="22">
        <f>IFERROR(U334-Y334,"")</f>
        <v/>
      </c>
      <c r="AA334" s="22">
        <f>IF(AND(P334&gt;0,Q334&gt;=0),P334-Q334,"")</f>
        <v/>
      </c>
      <c r="AB334" s="22">
        <f>IF(P334&gt;0,(P334-Q334)/P334,"")</f>
        <v/>
      </c>
    </row>
    <row r="335" hidden="1" ht="15.75" customHeight="1" s="44">
      <c r="A335" s="18">
        <f>IF('簡易入力モード'!A335&lt;&gt;"",'簡易入力モード'!A335,"")</f>
        <v/>
      </c>
      <c r="B335" s="18" t="n"/>
      <c r="C335" s="19">
        <f>IF('簡易入力モード'!B335&lt;&gt;"",'簡易入力モード'!B335,"")</f>
        <v/>
      </c>
      <c r="D335" s="19">
        <f>IF('簡易入力モード'!C335&lt;&gt;"",'簡易入力モード'!C335,"")</f>
        <v/>
      </c>
      <c r="E335" s="19" t="n"/>
      <c r="F335" s="19" t="n"/>
      <c r="G335" s="19" t="n"/>
      <c r="H335" s="19" t="n"/>
      <c r="I335" s="19" t="n"/>
      <c r="J335" s="19" t="n"/>
      <c r="K335" s="19" t="n"/>
      <c r="L335" s="20" t="n"/>
      <c r="M335" s="20" t="n"/>
      <c r="N335" s="20" t="n"/>
      <c r="O335" s="20" t="n"/>
      <c r="P335" s="20" t="n"/>
      <c r="Q335" s="20" t="n"/>
      <c r="R335" s="18">
        <f>IF('簡易入力モード'!E335&lt;&gt;"",'簡易入力モード'!E335,"")</f>
        <v/>
      </c>
      <c r="S335" s="21" t="n"/>
      <c r="T335" s="19" t="n"/>
      <c r="U335" s="22">
        <f>IFERROR(C335*(D335+E335),"")</f>
        <v/>
      </c>
      <c r="V335" s="22">
        <f>ROUND(100*(0.2*MIN(1,IFERROR(C335/20,0))+0.15*MIN(1,IFERROR(E335/30,0))+0.2*IF(TRIM(G335)="高",1,IF(TRIM(G335)="中",0.5,0))+0.15*IF(TRIM(H335)="高",1,IF(TRIM(H335)="中",0.5,0))+0.1*MIN(1,IFERROR(F335/20,0))+0.15*IF(TRIM(I335)="高",1,IF(TRIM(I335)="中",0.5,0))+0.15*(1-IF(TRIM(J335)="高",1,IF(TRIM(J335)="中",0.5,0)))),0)</f>
        <v/>
      </c>
      <c r="W335" s="22">
        <f>IF(G335="高",IF(H335&lt;&gt;"低","GAS",IF(I335="高","NotebookLM","Gem")),IF(I335="高","NotebookLM","Gem"))</f>
        <v/>
      </c>
      <c r="X335" s="22">
        <f>IF(W335="Gem",0.4,IF(W335="NotebookLM",0.5,IF(W335="GAS",0.7,IF(W335="Microsoft Copilot",0.4,IF(W335="Microsoft 365 AI",0.4,IF(W335="Power Automate",0.7,IF(W335="Power Apps",0.6,IF(W335="ChatGPT",0.5,IF(W335="Claude",0.5,IF(W335="Gemini",0.5,IF(W335="Dify",0.6,IF(W335="n8n",0.7,IF(W335="Make",0.7,IF(W335="Zapier",0.7,IF(W335="その他",0.5,0.5)))))))))))))))</f>
        <v/>
      </c>
      <c r="Y335" s="22">
        <f>IFERROR(U335*(1-X335),"")</f>
        <v/>
      </c>
      <c r="Z335" s="22">
        <f>IFERROR(U335-Y335,"")</f>
        <v/>
      </c>
      <c r="AA335" s="22">
        <f>IF(AND(P335&gt;0,Q335&gt;=0),P335-Q335,"")</f>
        <v/>
      </c>
      <c r="AB335" s="22">
        <f>IF(P335&gt;0,(P335-Q335)/P335,"")</f>
        <v/>
      </c>
    </row>
    <row r="336" hidden="1" ht="15.75" customHeight="1" s="44">
      <c r="A336" s="18">
        <f>IF('簡易入力モード'!A336&lt;&gt;"",'簡易入力モード'!A336,"")</f>
        <v/>
      </c>
      <c r="B336" s="18" t="n"/>
      <c r="C336" s="19">
        <f>IF('簡易入力モード'!B336&lt;&gt;"",'簡易入力モード'!B336,"")</f>
        <v/>
      </c>
      <c r="D336" s="19">
        <f>IF('簡易入力モード'!C336&lt;&gt;"",'簡易入力モード'!C336,"")</f>
        <v/>
      </c>
      <c r="E336" s="19" t="n"/>
      <c r="F336" s="19" t="n"/>
      <c r="G336" s="19" t="n"/>
      <c r="H336" s="19" t="n"/>
      <c r="I336" s="19" t="n"/>
      <c r="J336" s="19" t="n"/>
      <c r="K336" s="19" t="n"/>
      <c r="L336" s="20" t="n"/>
      <c r="M336" s="20" t="n"/>
      <c r="N336" s="20" t="n"/>
      <c r="O336" s="20" t="n"/>
      <c r="P336" s="20" t="n"/>
      <c r="Q336" s="20" t="n"/>
      <c r="R336" s="18">
        <f>IF('簡易入力モード'!E336&lt;&gt;"",'簡易入力モード'!E336,"")</f>
        <v/>
      </c>
      <c r="S336" s="21" t="n"/>
      <c r="T336" s="19" t="n"/>
      <c r="U336" s="22">
        <f>IFERROR(C336*(D336+E336),"")</f>
        <v/>
      </c>
      <c r="V336" s="22">
        <f>ROUND(100*(0.2*MIN(1,IFERROR(C336/20,0))+0.15*MIN(1,IFERROR(E336/30,0))+0.2*IF(TRIM(G336)="高",1,IF(TRIM(G336)="中",0.5,0))+0.15*IF(TRIM(H336)="高",1,IF(TRIM(H336)="中",0.5,0))+0.1*MIN(1,IFERROR(F336/20,0))+0.15*IF(TRIM(I336)="高",1,IF(TRIM(I336)="中",0.5,0))+0.15*(1-IF(TRIM(J336)="高",1,IF(TRIM(J336)="中",0.5,0)))),0)</f>
        <v/>
      </c>
      <c r="W336" s="22">
        <f>IF(G336="高",IF(H336&lt;&gt;"低","GAS",IF(I336="高","NotebookLM","Gem")),IF(I336="高","NotebookLM","Gem"))</f>
        <v/>
      </c>
      <c r="X336" s="22">
        <f>IF(W336="Gem",0.4,IF(W336="NotebookLM",0.5,IF(W336="GAS",0.7,IF(W336="Microsoft Copilot",0.4,IF(W336="Microsoft 365 AI",0.4,IF(W336="Power Automate",0.7,IF(W336="Power Apps",0.6,IF(W336="ChatGPT",0.5,IF(W336="Claude",0.5,IF(W336="Gemini",0.5,IF(W336="Dify",0.6,IF(W336="n8n",0.7,IF(W336="Make",0.7,IF(W336="Zapier",0.7,IF(W336="その他",0.5,0.5)))))))))))))))</f>
        <v/>
      </c>
      <c r="Y336" s="22">
        <f>IFERROR(U336*(1-X336),"")</f>
        <v/>
      </c>
      <c r="Z336" s="22">
        <f>IFERROR(U336-Y336,"")</f>
        <v/>
      </c>
      <c r="AA336" s="22">
        <f>IF(AND(P336&gt;0,Q336&gt;=0),P336-Q336,"")</f>
        <v/>
      </c>
      <c r="AB336" s="22">
        <f>IF(P336&gt;0,(P336-Q336)/P336,"")</f>
        <v/>
      </c>
    </row>
    <row r="337" hidden="1" ht="15.75" customHeight="1" s="44">
      <c r="A337" s="18">
        <f>IF('簡易入力モード'!A337&lt;&gt;"",'簡易入力モード'!A337,"")</f>
        <v/>
      </c>
      <c r="B337" s="18" t="n"/>
      <c r="C337" s="19">
        <f>IF('簡易入力モード'!B337&lt;&gt;"",'簡易入力モード'!B337,"")</f>
        <v/>
      </c>
      <c r="D337" s="19">
        <f>IF('簡易入力モード'!C337&lt;&gt;"",'簡易入力モード'!C337,"")</f>
        <v/>
      </c>
      <c r="E337" s="19" t="n"/>
      <c r="F337" s="19" t="n"/>
      <c r="G337" s="19" t="n"/>
      <c r="H337" s="19" t="n"/>
      <c r="I337" s="19" t="n"/>
      <c r="J337" s="19" t="n"/>
      <c r="K337" s="19" t="n"/>
      <c r="L337" s="20" t="n"/>
      <c r="M337" s="20" t="n"/>
      <c r="N337" s="20" t="n"/>
      <c r="O337" s="20" t="n"/>
      <c r="P337" s="20" t="n"/>
      <c r="Q337" s="20" t="n"/>
      <c r="R337" s="18">
        <f>IF('簡易入力モード'!E337&lt;&gt;"",'簡易入力モード'!E337,"")</f>
        <v/>
      </c>
      <c r="S337" s="21" t="n"/>
      <c r="T337" s="19" t="n"/>
      <c r="U337" s="22">
        <f>IFERROR(C337*(D337+E337),"")</f>
        <v/>
      </c>
      <c r="V337" s="22">
        <f>ROUND(100*(0.2*MIN(1,IFERROR(C337/20,0))+0.15*MIN(1,IFERROR(E337/30,0))+0.2*IF(TRIM(G337)="高",1,IF(TRIM(G337)="中",0.5,0))+0.15*IF(TRIM(H337)="高",1,IF(TRIM(H337)="中",0.5,0))+0.1*MIN(1,IFERROR(F337/20,0))+0.15*IF(TRIM(I337)="高",1,IF(TRIM(I337)="中",0.5,0))+0.15*(1-IF(TRIM(J337)="高",1,IF(TRIM(J337)="中",0.5,0)))),0)</f>
        <v/>
      </c>
      <c r="W337" s="22">
        <f>IF(G337="高",IF(H337&lt;&gt;"低","GAS",IF(I337="高","NotebookLM","Gem")),IF(I337="高","NotebookLM","Gem"))</f>
        <v/>
      </c>
      <c r="X337" s="22">
        <f>IF(W337="Gem",0.4,IF(W337="NotebookLM",0.5,IF(W337="GAS",0.7,IF(W337="Microsoft Copilot",0.4,IF(W337="Microsoft 365 AI",0.4,IF(W337="Power Automate",0.7,IF(W337="Power Apps",0.6,IF(W337="ChatGPT",0.5,IF(W337="Claude",0.5,IF(W337="Gemini",0.5,IF(W337="Dify",0.6,IF(W337="n8n",0.7,IF(W337="Make",0.7,IF(W337="Zapier",0.7,IF(W337="その他",0.5,0.5)))))))))))))))</f>
        <v/>
      </c>
      <c r="Y337" s="22">
        <f>IFERROR(U337*(1-X337),"")</f>
        <v/>
      </c>
      <c r="Z337" s="22">
        <f>IFERROR(U337-Y337,"")</f>
        <v/>
      </c>
      <c r="AA337" s="22">
        <f>IF(AND(P337&gt;0,Q337&gt;=0),P337-Q337,"")</f>
        <v/>
      </c>
      <c r="AB337" s="22">
        <f>IF(P337&gt;0,(P337-Q337)/P337,"")</f>
        <v/>
      </c>
    </row>
    <row r="338" hidden="1" ht="15.75" customHeight="1" s="44">
      <c r="A338" s="18">
        <f>IF('簡易入力モード'!A338&lt;&gt;"",'簡易入力モード'!A338,"")</f>
        <v/>
      </c>
      <c r="B338" s="18" t="n"/>
      <c r="C338" s="19">
        <f>IF('簡易入力モード'!B338&lt;&gt;"",'簡易入力モード'!B338,"")</f>
        <v/>
      </c>
      <c r="D338" s="19">
        <f>IF('簡易入力モード'!C338&lt;&gt;"",'簡易入力モード'!C338,"")</f>
        <v/>
      </c>
      <c r="E338" s="19" t="n"/>
      <c r="F338" s="19" t="n"/>
      <c r="G338" s="19" t="n"/>
      <c r="H338" s="19" t="n"/>
      <c r="I338" s="19" t="n"/>
      <c r="J338" s="19" t="n"/>
      <c r="K338" s="19" t="n"/>
      <c r="L338" s="20" t="n"/>
      <c r="M338" s="20" t="n"/>
      <c r="N338" s="20" t="n"/>
      <c r="O338" s="20" t="n"/>
      <c r="P338" s="20" t="n"/>
      <c r="Q338" s="20" t="n"/>
      <c r="R338" s="18">
        <f>IF('簡易入力モード'!E338&lt;&gt;"",'簡易入力モード'!E338,"")</f>
        <v/>
      </c>
      <c r="S338" s="21" t="n"/>
      <c r="T338" s="19" t="n"/>
      <c r="U338" s="22">
        <f>IFERROR(C338*(D338+E338),"")</f>
        <v/>
      </c>
      <c r="V338" s="22">
        <f>ROUND(100*(0.2*MIN(1,IFERROR(C338/20,0))+0.15*MIN(1,IFERROR(E338/30,0))+0.2*IF(TRIM(G338)="高",1,IF(TRIM(G338)="中",0.5,0))+0.15*IF(TRIM(H338)="高",1,IF(TRIM(H338)="中",0.5,0))+0.1*MIN(1,IFERROR(F338/20,0))+0.15*IF(TRIM(I338)="高",1,IF(TRIM(I338)="中",0.5,0))+0.15*(1-IF(TRIM(J338)="高",1,IF(TRIM(J338)="中",0.5,0)))),0)</f>
        <v/>
      </c>
      <c r="W338" s="22">
        <f>IF(G338="高",IF(H338&lt;&gt;"低","GAS",IF(I338="高","NotebookLM","Gem")),IF(I338="高","NotebookLM","Gem"))</f>
        <v/>
      </c>
      <c r="X338" s="22">
        <f>IF(W338="Gem",0.4,IF(W338="NotebookLM",0.5,IF(W338="GAS",0.7,IF(W338="Microsoft Copilot",0.4,IF(W338="Microsoft 365 AI",0.4,IF(W338="Power Automate",0.7,IF(W338="Power Apps",0.6,IF(W338="ChatGPT",0.5,IF(W338="Claude",0.5,IF(W338="Gemini",0.5,IF(W338="Dify",0.6,IF(W338="n8n",0.7,IF(W338="Make",0.7,IF(W338="Zapier",0.7,IF(W338="その他",0.5,0.5)))))))))))))))</f>
        <v/>
      </c>
      <c r="Y338" s="22">
        <f>IFERROR(U338*(1-X338),"")</f>
        <v/>
      </c>
      <c r="Z338" s="22">
        <f>IFERROR(U338-Y338,"")</f>
        <v/>
      </c>
      <c r="AA338" s="22">
        <f>IF(AND(P338&gt;0,Q338&gt;=0),P338-Q338,"")</f>
        <v/>
      </c>
      <c r="AB338" s="22">
        <f>IF(P338&gt;0,(P338-Q338)/P338,"")</f>
        <v/>
      </c>
    </row>
    <row r="339" hidden="1" ht="15.75" customHeight="1" s="44">
      <c r="A339" s="18">
        <f>IF('簡易入力モード'!A339&lt;&gt;"",'簡易入力モード'!A339,"")</f>
        <v/>
      </c>
      <c r="B339" s="18" t="n"/>
      <c r="C339" s="19">
        <f>IF('簡易入力モード'!B339&lt;&gt;"",'簡易入力モード'!B339,"")</f>
        <v/>
      </c>
      <c r="D339" s="19">
        <f>IF('簡易入力モード'!C339&lt;&gt;"",'簡易入力モード'!C339,"")</f>
        <v/>
      </c>
      <c r="E339" s="19" t="n"/>
      <c r="F339" s="19" t="n"/>
      <c r="G339" s="19" t="n"/>
      <c r="H339" s="19" t="n"/>
      <c r="I339" s="19" t="n"/>
      <c r="J339" s="19" t="n"/>
      <c r="K339" s="19" t="n"/>
      <c r="L339" s="20" t="n"/>
      <c r="M339" s="20" t="n"/>
      <c r="N339" s="20" t="n"/>
      <c r="O339" s="20" t="n"/>
      <c r="P339" s="20" t="n"/>
      <c r="Q339" s="20" t="n"/>
      <c r="R339" s="18">
        <f>IF('簡易入力モード'!E339&lt;&gt;"",'簡易入力モード'!E339,"")</f>
        <v/>
      </c>
      <c r="S339" s="21" t="n"/>
      <c r="T339" s="19" t="n"/>
      <c r="U339" s="22">
        <f>IFERROR(C339*(D339+E339),"")</f>
        <v/>
      </c>
      <c r="V339" s="22">
        <f>ROUND(100*(0.2*MIN(1,IFERROR(C339/20,0))+0.15*MIN(1,IFERROR(E339/30,0))+0.2*IF(TRIM(G339)="高",1,IF(TRIM(G339)="中",0.5,0))+0.15*IF(TRIM(H339)="高",1,IF(TRIM(H339)="中",0.5,0))+0.1*MIN(1,IFERROR(F339/20,0))+0.15*IF(TRIM(I339)="高",1,IF(TRIM(I339)="中",0.5,0))+0.15*(1-IF(TRIM(J339)="高",1,IF(TRIM(J339)="中",0.5,0)))),0)</f>
        <v/>
      </c>
      <c r="W339" s="22">
        <f>IF(G339="高",IF(H339&lt;&gt;"低","GAS",IF(I339="高","NotebookLM","Gem")),IF(I339="高","NotebookLM","Gem"))</f>
        <v/>
      </c>
      <c r="X339" s="22">
        <f>IF(W339="Gem",0.4,IF(W339="NotebookLM",0.5,IF(W339="GAS",0.7,IF(W339="Microsoft Copilot",0.4,IF(W339="Microsoft 365 AI",0.4,IF(W339="Power Automate",0.7,IF(W339="Power Apps",0.6,IF(W339="ChatGPT",0.5,IF(W339="Claude",0.5,IF(W339="Gemini",0.5,IF(W339="Dify",0.6,IF(W339="n8n",0.7,IF(W339="Make",0.7,IF(W339="Zapier",0.7,IF(W339="その他",0.5,0.5)))))))))))))))</f>
        <v/>
      </c>
      <c r="Y339" s="22">
        <f>IFERROR(U339*(1-X339),"")</f>
        <v/>
      </c>
      <c r="Z339" s="22">
        <f>IFERROR(U339-Y339,"")</f>
        <v/>
      </c>
      <c r="AA339" s="22">
        <f>IF(AND(P339&gt;0,Q339&gt;=0),P339-Q339,"")</f>
        <v/>
      </c>
      <c r="AB339" s="22">
        <f>IF(P339&gt;0,(P339-Q339)/P339,"")</f>
        <v/>
      </c>
    </row>
    <row r="340" hidden="1" ht="15.75" customHeight="1" s="44">
      <c r="A340" s="18">
        <f>IF('簡易入力モード'!A340&lt;&gt;"",'簡易入力モード'!A340,"")</f>
        <v/>
      </c>
      <c r="B340" s="18" t="n"/>
      <c r="C340" s="19">
        <f>IF('簡易入力モード'!B340&lt;&gt;"",'簡易入力モード'!B340,"")</f>
        <v/>
      </c>
      <c r="D340" s="19">
        <f>IF('簡易入力モード'!C340&lt;&gt;"",'簡易入力モード'!C340,"")</f>
        <v/>
      </c>
      <c r="E340" s="19" t="n"/>
      <c r="F340" s="19" t="n"/>
      <c r="G340" s="19" t="n"/>
      <c r="H340" s="19" t="n"/>
      <c r="I340" s="19" t="n"/>
      <c r="J340" s="19" t="n"/>
      <c r="K340" s="19" t="n"/>
      <c r="L340" s="20" t="n"/>
      <c r="M340" s="20" t="n"/>
      <c r="N340" s="20" t="n"/>
      <c r="O340" s="20" t="n"/>
      <c r="P340" s="20" t="n"/>
      <c r="Q340" s="20" t="n"/>
      <c r="R340" s="18">
        <f>IF('簡易入力モード'!E340&lt;&gt;"",'簡易入力モード'!E340,"")</f>
        <v/>
      </c>
      <c r="S340" s="21" t="n"/>
      <c r="T340" s="19" t="n"/>
      <c r="U340" s="22">
        <f>IFERROR(C340*(D340+E340),"")</f>
        <v/>
      </c>
      <c r="V340" s="22">
        <f>ROUND(100*(0.2*MIN(1,IFERROR(C340/20,0))+0.15*MIN(1,IFERROR(E340/30,0))+0.2*IF(TRIM(G340)="高",1,IF(TRIM(G340)="中",0.5,0))+0.15*IF(TRIM(H340)="高",1,IF(TRIM(H340)="中",0.5,0))+0.1*MIN(1,IFERROR(F340/20,0))+0.15*IF(TRIM(I340)="高",1,IF(TRIM(I340)="中",0.5,0))+0.15*(1-IF(TRIM(J340)="高",1,IF(TRIM(J340)="中",0.5,0)))),0)</f>
        <v/>
      </c>
      <c r="W340" s="22">
        <f>IF(G340="高",IF(H340&lt;&gt;"低","GAS",IF(I340="高","NotebookLM","Gem")),IF(I340="高","NotebookLM","Gem"))</f>
        <v/>
      </c>
      <c r="X340" s="22">
        <f>IF(W340="Gem",0.4,IF(W340="NotebookLM",0.5,IF(W340="GAS",0.7,IF(W340="Microsoft Copilot",0.4,IF(W340="Microsoft 365 AI",0.4,IF(W340="Power Automate",0.7,IF(W340="Power Apps",0.6,IF(W340="ChatGPT",0.5,IF(W340="Claude",0.5,IF(W340="Gemini",0.5,IF(W340="Dify",0.6,IF(W340="n8n",0.7,IF(W340="Make",0.7,IF(W340="Zapier",0.7,IF(W340="その他",0.5,0.5)))))))))))))))</f>
        <v/>
      </c>
      <c r="Y340" s="22">
        <f>IFERROR(U340*(1-X340),"")</f>
        <v/>
      </c>
      <c r="Z340" s="22">
        <f>IFERROR(U340-Y340,"")</f>
        <v/>
      </c>
      <c r="AA340" s="22">
        <f>IF(AND(P340&gt;0,Q340&gt;=0),P340-Q340,"")</f>
        <v/>
      </c>
      <c r="AB340" s="22">
        <f>IF(P340&gt;0,(P340-Q340)/P340,"")</f>
        <v/>
      </c>
    </row>
    <row r="341" hidden="1" ht="15.75" customHeight="1" s="44">
      <c r="A341" s="18">
        <f>IF('簡易入力モード'!A341&lt;&gt;"",'簡易入力モード'!A341,"")</f>
        <v/>
      </c>
      <c r="B341" s="18" t="n"/>
      <c r="C341" s="19">
        <f>IF('簡易入力モード'!B341&lt;&gt;"",'簡易入力モード'!B341,"")</f>
        <v/>
      </c>
      <c r="D341" s="19">
        <f>IF('簡易入力モード'!C341&lt;&gt;"",'簡易入力モード'!C341,"")</f>
        <v/>
      </c>
      <c r="E341" s="19" t="n"/>
      <c r="F341" s="19" t="n"/>
      <c r="G341" s="19" t="n"/>
      <c r="H341" s="19" t="n"/>
      <c r="I341" s="19" t="n"/>
      <c r="J341" s="19" t="n"/>
      <c r="K341" s="19" t="n"/>
      <c r="L341" s="20" t="n"/>
      <c r="M341" s="20" t="n"/>
      <c r="N341" s="20" t="n"/>
      <c r="O341" s="20" t="n"/>
      <c r="P341" s="20" t="n"/>
      <c r="Q341" s="20" t="n"/>
      <c r="R341" s="18">
        <f>IF('簡易入力モード'!E341&lt;&gt;"",'簡易入力モード'!E341,"")</f>
        <v/>
      </c>
      <c r="S341" s="21" t="n"/>
      <c r="T341" s="19" t="n"/>
      <c r="U341" s="22">
        <f>IFERROR(C341*(D341+E341),"")</f>
        <v/>
      </c>
      <c r="V341" s="22">
        <f>ROUND(100*(0.2*MIN(1,IFERROR(C341/20,0))+0.15*MIN(1,IFERROR(E341/30,0))+0.2*IF(TRIM(G341)="高",1,IF(TRIM(G341)="中",0.5,0))+0.15*IF(TRIM(H341)="高",1,IF(TRIM(H341)="中",0.5,0))+0.1*MIN(1,IFERROR(F341/20,0))+0.15*IF(TRIM(I341)="高",1,IF(TRIM(I341)="中",0.5,0))+0.15*(1-IF(TRIM(J341)="高",1,IF(TRIM(J341)="中",0.5,0)))),0)</f>
        <v/>
      </c>
      <c r="W341" s="22">
        <f>IF(G341="高",IF(H341&lt;&gt;"低","GAS",IF(I341="高","NotebookLM","Gem")),IF(I341="高","NotebookLM","Gem"))</f>
        <v/>
      </c>
      <c r="X341" s="22">
        <f>IF(W341="Gem",0.4,IF(W341="NotebookLM",0.5,IF(W341="GAS",0.7,IF(W341="Microsoft Copilot",0.4,IF(W341="Microsoft 365 AI",0.4,IF(W341="Power Automate",0.7,IF(W341="Power Apps",0.6,IF(W341="ChatGPT",0.5,IF(W341="Claude",0.5,IF(W341="Gemini",0.5,IF(W341="Dify",0.6,IF(W341="n8n",0.7,IF(W341="Make",0.7,IF(W341="Zapier",0.7,IF(W341="その他",0.5,0.5)))))))))))))))</f>
        <v/>
      </c>
      <c r="Y341" s="22">
        <f>IFERROR(U341*(1-X341),"")</f>
        <v/>
      </c>
      <c r="Z341" s="22">
        <f>IFERROR(U341-Y341,"")</f>
        <v/>
      </c>
      <c r="AA341" s="22">
        <f>IF(AND(P341&gt;0,Q341&gt;=0),P341-Q341,"")</f>
        <v/>
      </c>
      <c r="AB341" s="22">
        <f>IF(P341&gt;0,(P341-Q341)/P341,"")</f>
        <v/>
      </c>
    </row>
    <row r="342" hidden="1" ht="15.75" customHeight="1" s="44">
      <c r="A342" s="18">
        <f>IF('簡易入力モード'!A342&lt;&gt;"",'簡易入力モード'!A342,"")</f>
        <v/>
      </c>
      <c r="B342" s="18" t="n"/>
      <c r="C342" s="19">
        <f>IF('簡易入力モード'!B342&lt;&gt;"",'簡易入力モード'!B342,"")</f>
        <v/>
      </c>
      <c r="D342" s="19">
        <f>IF('簡易入力モード'!C342&lt;&gt;"",'簡易入力モード'!C342,"")</f>
        <v/>
      </c>
      <c r="E342" s="19" t="n"/>
      <c r="F342" s="19" t="n"/>
      <c r="G342" s="19" t="n"/>
      <c r="H342" s="19" t="n"/>
      <c r="I342" s="19" t="n"/>
      <c r="J342" s="19" t="n"/>
      <c r="K342" s="19" t="n"/>
      <c r="L342" s="20" t="n"/>
      <c r="M342" s="20" t="n"/>
      <c r="N342" s="20" t="n"/>
      <c r="O342" s="20" t="n"/>
      <c r="P342" s="20" t="n"/>
      <c r="Q342" s="20" t="n"/>
      <c r="R342" s="18">
        <f>IF('簡易入力モード'!E342&lt;&gt;"",'簡易入力モード'!E342,"")</f>
        <v/>
      </c>
      <c r="S342" s="21" t="n"/>
      <c r="T342" s="19" t="n"/>
      <c r="U342" s="22">
        <f>IFERROR(C342*(D342+E342),"")</f>
        <v/>
      </c>
      <c r="V342" s="22">
        <f>ROUND(100*(0.2*MIN(1,IFERROR(C342/20,0))+0.15*MIN(1,IFERROR(E342/30,0))+0.2*IF(TRIM(G342)="高",1,IF(TRIM(G342)="中",0.5,0))+0.15*IF(TRIM(H342)="高",1,IF(TRIM(H342)="中",0.5,0))+0.1*MIN(1,IFERROR(F342/20,0))+0.15*IF(TRIM(I342)="高",1,IF(TRIM(I342)="中",0.5,0))+0.15*(1-IF(TRIM(J342)="高",1,IF(TRIM(J342)="中",0.5,0)))),0)</f>
        <v/>
      </c>
      <c r="W342" s="22">
        <f>IF(G342="高",IF(H342&lt;&gt;"低","GAS",IF(I342="高","NotebookLM","Gem")),IF(I342="高","NotebookLM","Gem"))</f>
        <v/>
      </c>
      <c r="X342" s="22">
        <f>IF(W342="Gem",0.4,IF(W342="NotebookLM",0.5,IF(W342="GAS",0.7,IF(W342="Microsoft Copilot",0.4,IF(W342="Microsoft 365 AI",0.4,IF(W342="Power Automate",0.7,IF(W342="Power Apps",0.6,IF(W342="ChatGPT",0.5,IF(W342="Claude",0.5,IF(W342="Gemini",0.5,IF(W342="Dify",0.6,IF(W342="n8n",0.7,IF(W342="Make",0.7,IF(W342="Zapier",0.7,IF(W342="その他",0.5,0.5)))))))))))))))</f>
        <v/>
      </c>
      <c r="Y342" s="22">
        <f>IFERROR(U342*(1-X342),"")</f>
        <v/>
      </c>
      <c r="Z342" s="22">
        <f>IFERROR(U342-Y342,"")</f>
        <v/>
      </c>
      <c r="AA342" s="22">
        <f>IF(AND(P342&gt;0,Q342&gt;=0),P342-Q342,"")</f>
        <v/>
      </c>
      <c r="AB342" s="22">
        <f>IF(P342&gt;0,(P342-Q342)/P342,"")</f>
        <v/>
      </c>
    </row>
    <row r="343" hidden="1" ht="15.75" customHeight="1" s="44">
      <c r="A343" s="18">
        <f>IF('簡易入力モード'!A343&lt;&gt;"",'簡易入力モード'!A343,"")</f>
        <v/>
      </c>
      <c r="B343" s="18" t="n"/>
      <c r="C343" s="19">
        <f>IF('簡易入力モード'!B343&lt;&gt;"",'簡易入力モード'!B343,"")</f>
        <v/>
      </c>
      <c r="D343" s="19">
        <f>IF('簡易入力モード'!C343&lt;&gt;"",'簡易入力モード'!C343,"")</f>
        <v/>
      </c>
      <c r="E343" s="19" t="n"/>
      <c r="F343" s="19" t="n"/>
      <c r="G343" s="19" t="n"/>
      <c r="H343" s="19" t="n"/>
      <c r="I343" s="19" t="n"/>
      <c r="J343" s="19" t="n"/>
      <c r="K343" s="19" t="n"/>
      <c r="L343" s="20" t="n"/>
      <c r="M343" s="20" t="n"/>
      <c r="N343" s="20" t="n"/>
      <c r="O343" s="20" t="n"/>
      <c r="P343" s="20" t="n"/>
      <c r="Q343" s="20" t="n"/>
      <c r="R343" s="18">
        <f>IF('簡易入力モード'!E343&lt;&gt;"",'簡易入力モード'!E343,"")</f>
        <v/>
      </c>
      <c r="S343" s="21" t="n"/>
      <c r="T343" s="19" t="n"/>
      <c r="U343" s="22">
        <f>IFERROR(C343*(D343+E343),"")</f>
        <v/>
      </c>
      <c r="V343" s="22">
        <f>ROUND(100*(0.2*MIN(1,IFERROR(C343/20,0))+0.15*MIN(1,IFERROR(E343/30,0))+0.2*IF(TRIM(G343)="高",1,IF(TRIM(G343)="中",0.5,0))+0.15*IF(TRIM(H343)="高",1,IF(TRIM(H343)="中",0.5,0))+0.1*MIN(1,IFERROR(F343/20,0))+0.15*IF(TRIM(I343)="高",1,IF(TRIM(I343)="中",0.5,0))+0.15*(1-IF(TRIM(J343)="高",1,IF(TRIM(J343)="中",0.5,0)))),0)</f>
        <v/>
      </c>
      <c r="W343" s="22">
        <f>IF(G343="高",IF(H343&lt;&gt;"低","GAS",IF(I343="高","NotebookLM","Gem")),IF(I343="高","NotebookLM","Gem"))</f>
        <v/>
      </c>
      <c r="X343" s="22">
        <f>IF(W343="Gem",0.4,IF(W343="NotebookLM",0.5,IF(W343="GAS",0.7,IF(W343="Microsoft Copilot",0.4,IF(W343="Microsoft 365 AI",0.4,IF(W343="Power Automate",0.7,IF(W343="Power Apps",0.6,IF(W343="ChatGPT",0.5,IF(W343="Claude",0.5,IF(W343="Gemini",0.5,IF(W343="Dify",0.6,IF(W343="n8n",0.7,IF(W343="Make",0.7,IF(W343="Zapier",0.7,IF(W343="その他",0.5,0.5)))))))))))))))</f>
        <v/>
      </c>
      <c r="Y343" s="22">
        <f>IFERROR(U343*(1-X343),"")</f>
        <v/>
      </c>
      <c r="Z343" s="22">
        <f>IFERROR(U343-Y343,"")</f>
        <v/>
      </c>
      <c r="AA343" s="22">
        <f>IF(AND(P343&gt;0,Q343&gt;=0),P343-Q343,"")</f>
        <v/>
      </c>
      <c r="AB343" s="22">
        <f>IF(P343&gt;0,(P343-Q343)/P343,"")</f>
        <v/>
      </c>
    </row>
    <row r="344" hidden="1" ht="15.75" customHeight="1" s="44">
      <c r="A344" s="18">
        <f>IF('簡易入力モード'!A344&lt;&gt;"",'簡易入力モード'!A344,"")</f>
        <v/>
      </c>
      <c r="B344" s="18" t="n"/>
      <c r="C344" s="19">
        <f>IF('簡易入力モード'!B344&lt;&gt;"",'簡易入力モード'!B344,"")</f>
        <v/>
      </c>
      <c r="D344" s="19">
        <f>IF('簡易入力モード'!C344&lt;&gt;"",'簡易入力モード'!C344,"")</f>
        <v/>
      </c>
      <c r="E344" s="19" t="n"/>
      <c r="F344" s="19" t="n"/>
      <c r="G344" s="19" t="n"/>
      <c r="H344" s="19" t="n"/>
      <c r="I344" s="19" t="n"/>
      <c r="J344" s="19" t="n"/>
      <c r="K344" s="19" t="n"/>
      <c r="L344" s="20" t="n"/>
      <c r="M344" s="20" t="n"/>
      <c r="N344" s="20" t="n"/>
      <c r="O344" s="20" t="n"/>
      <c r="P344" s="20" t="n"/>
      <c r="Q344" s="20" t="n"/>
      <c r="R344" s="18">
        <f>IF('簡易入力モード'!E344&lt;&gt;"",'簡易入力モード'!E344,"")</f>
        <v/>
      </c>
      <c r="S344" s="21" t="n"/>
      <c r="T344" s="19" t="n"/>
      <c r="U344" s="22">
        <f>IFERROR(C344*(D344+E344),"")</f>
        <v/>
      </c>
      <c r="V344" s="22">
        <f>ROUND(100*(0.2*MIN(1,IFERROR(C344/20,0))+0.15*MIN(1,IFERROR(E344/30,0))+0.2*IF(TRIM(G344)="高",1,IF(TRIM(G344)="中",0.5,0))+0.15*IF(TRIM(H344)="高",1,IF(TRIM(H344)="中",0.5,0))+0.1*MIN(1,IFERROR(F344/20,0))+0.15*IF(TRIM(I344)="高",1,IF(TRIM(I344)="中",0.5,0))+0.15*(1-IF(TRIM(J344)="高",1,IF(TRIM(J344)="中",0.5,0)))),0)</f>
        <v/>
      </c>
      <c r="W344" s="22">
        <f>IF(G344="高",IF(H344&lt;&gt;"低","GAS",IF(I344="高","NotebookLM","Gem")),IF(I344="高","NotebookLM","Gem"))</f>
        <v/>
      </c>
      <c r="X344" s="22">
        <f>IF(W344="Gem",0.4,IF(W344="NotebookLM",0.5,IF(W344="GAS",0.7,IF(W344="Microsoft Copilot",0.4,IF(W344="Microsoft 365 AI",0.4,IF(W344="Power Automate",0.7,IF(W344="Power Apps",0.6,IF(W344="ChatGPT",0.5,IF(W344="Claude",0.5,IF(W344="Gemini",0.5,IF(W344="Dify",0.6,IF(W344="n8n",0.7,IF(W344="Make",0.7,IF(W344="Zapier",0.7,IF(W344="その他",0.5,0.5)))))))))))))))</f>
        <v/>
      </c>
      <c r="Y344" s="22">
        <f>IFERROR(U344*(1-X344),"")</f>
        <v/>
      </c>
      <c r="Z344" s="22">
        <f>IFERROR(U344-Y344,"")</f>
        <v/>
      </c>
      <c r="AA344" s="22">
        <f>IF(AND(P344&gt;0,Q344&gt;=0),P344-Q344,"")</f>
        <v/>
      </c>
      <c r="AB344" s="22">
        <f>IF(P344&gt;0,(P344-Q344)/P344,"")</f>
        <v/>
      </c>
    </row>
    <row r="345" hidden="1" ht="15.75" customHeight="1" s="44">
      <c r="A345" s="18">
        <f>IF('簡易入力モード'!A345&lt;&gt;"",'簡易入力モード'!A345,"")</f>
        <v/>
      </c>
      <c r="B345" s="18" t="n"/>
      <c r="C345" s="19">
        <f>IF('簡易入力モード'!B345&lt;&gt;"",'簡易入力モード'!B345,"")</f>
        <v/>
      </c>
      <c r="D345" s="19">
        <f>IF('簡易入力モード'!C345&lt;&gt;"",'簡易入力モード'!C345,"")</f>
        <v/>
      </c>
      <c r="E345" s="19" t="n"/>
      <c r="F345" s="19" t="n"/>
      <c r="G345" s="19" t="n"/>
      <c r="H345" s="19" t="n"/>
      <c r="I345" s="19" t="n"/>
      <c r="J345" s="19" t="n"/>
      <c r="K345" s="19" t="n"/>
      <c r="L345" s="20" t="n"/>
      <c r="M345" s="20" t="n"/>
      <c r="N345" s="20" t="n"/>
      <c r="O345" s="20" t="n"/>
      <c r="P345" s="20" t="n"/>
      <c r="Q345" s="20" t="n"/>
      <c r="R345" s="18">
        <f>IF('簡易入力モード'!E345&lt;&gt;"",'簡易入力モード'!E345,"")</f>
        <v/>
      </c>
      <c r="S345" s="21" t="n"/>
      <c r="T345" s="19" t="n"/>
      <c r="U345" s="22">
        <f>IFERROR(C345*(D345+E345),"")</f>
        <v/>
      </c>
      <c r="V345" s="22">
        <f>ROUND(100*(0.2*MIN(1,IFERROR(C345/20,0))+0.15*MIN(1,IFERROR(E345/30,0))+0.2*IF(TRIM(G345)="高",1,IF(TRIM(G345)="中",0.5,0))+0.15*IF(TRIM(H345)="高",1,IF(TRIM(H345)="中",0.5,0))+0.1*MIN(1,IFERROR(F345/20,0))+0.15*IF(TRIM(I345)="高",1,IF(TRIM(I345)="中",0.5,0))+0.15*(1-IF(TRIM(J345)="高",1,IF(TRIM(J345)="中",0.5,0)))),0)</f>
        <v/>
      </c>
      <c r="W345" s="22">
        <f>IF(G345="高",IF(H345&lt;&gt;"低","GAS",IF(I345="高","NotebookLM","Gem")),IF(I345="高","NotebookLM","Gem"))</f>
        <v/>
      </c>
      <c r="X345" s="22">
        <f>IF(W345="Gem",0.4,IF(W345="NotebookLM",0.5,IF(W345="GAS",0.7,IF(W345="Microsoft Copilot",0.4,IF(W345="Microsoft 365 AI",0.4,IF(W345="Power Automate",0.7,IF(W345="Power Apps",0.6,IF(W345="ChatGPT",0.5,IF(W345="Claude",0.5,IF(W345="Gemini",0.5,IF(W345="Dify",0.6,IF(W345="n8n",0.7,IF(W345="Make",0.7,IF(W345="Zapier",0.7,IF(W345="その他",0.5,0.5)))))))))))))))</f>
        <v/>
      </c>
      <c r="Y345" s="22">
        <f>IFERROR(U345*(1-X345),"")</f>
        <v/>
      </c>
      <c r="Z345" s="22">
        <f>IFERROR(U345-Y345,"")</f>
        <v/>
      </c>
      <c r="AA345" s="22">
        <f>IF(AND(P345&gt;0,Q345&gt;=0),P345-Q345,"")</f>
        <v/>
      </c>
      <c r="AB345" s="22">
        <f>IF(P345&gt;0,(P345-Q345)/P345,"")</f>
        <v/>
      </c>
    </row>
    <row r="346" hidden="1" ht="15.75" customHeight="1" s="44">
      <c r="A346" s="18">
        <f>IF('簡易入力モード'!A346&lt;&gt;"",'簡易入力モード'!A346,"")</f>
        <v/>
      </c>
      <c r="B346" s="18" t="n"/>
      <c r="C346" s="19">
        <f>IF('簡易入力モード'!B346&lt;&gt;"",'簡易入力モード'!B346,"")</f>
        <v/>
      </c>
      <c r="D346" s="19">
        <f>IF('簡易入力モード'!C346&lt;&gt;"",'簡易入力モード'!C346,"")</f>
        <v/>
      </c>
      <c r="E346" s="19" t="n"/>
      <c r="F346" s="19" t="n"/>
      <c r="G346" s="19" t="n"/>
      <c r="H346" s="19" t="n"/>
      <c r="I346" s="19" t="n"/>
      <c r="J346" s="19" t="n"/>
      <c r="K346" s="19" t="n"/>
      <c r="L346" s="20" t="n"/>
      <c r="M346" s="20" t="n"/>
      <c r="N346" s="20" t="n"/>
      <c r="O346" s="20" t="n"/>
      <c r="P346" s="20" t="n"/>
      <c r="Q346" s="20" t="n"/>
      <c r="R346" s="18">
        <f>IF('簡易入力モード'!E346&lt;&gt;"",'簡易入力モード'!E346,"")</f>
        <v/>
      </c>
      <c r="S346" s="21" t="n"/>
      <c r="T346" s="19" t="n"/>
      <c r="U346" s="22">
        <f>IFERROR(C346*(D346+E346),"")</f>
        <v/>
      </c>
      <c r="V346" s="22">
        <f>ROUND(100*(0.2*MIN(1,IFERROR(C346/20,0))+0.15*MIN(1,IFERROR(E346/30,0))+0.2*IF(TRIM(G346)="高",1,IF(TRIM(G346)="中",0.5,0))+0.15*IF(TRIM(H346)="高",1,IF(TRIM(H346)="中",0.5,0))+0.1*MIN(1,IFERROR(F346/20,0))+0.15*IF(TRIM(I346)="高",1,IF(TRIM(I346)="中",0.5,0))+0.15*(1-IF(TRIM(J346)="高",1,IF(TRIM(J346)="中",0.5,0)))),0)</f>
        <v/>
      </c>
      <c r="W346" s="22">
        <f>IF(G346="高",IF(H346&lt;&gt;"低","GAS",IF(I346="高","NotebookLM","Gem")),IF(I346="高","NotebookLM","Gem"))</f>
        <v/>
      </c>
      <c r="X346" s="22">
        <f>IF(W346="Gem",0.4,IF(W346="NotebookLM",0.5,IF(W346="GAS",0.7,IF(W346="Microsoft Copilot",0.4,IF(W346="Microsoft 365 AI",0.4,IF(W346="Power Automate",0.7,IF(W346="Power Apps",0.6,IF(W346="ChatGPT",0.5,IF(W346="Claude",0.5,IF(W346="Gemini",0.5,IF(W346="Dify",0.6,IF(W346="n8n",0.7,IF(W346="Make",0.7,IF(W346="Zapier",0.7,IF(W346="その他",0.5,0.5)))))))))))))))</f>
        <v/>
      </c>
      <c r="Y346" s="22">
        <f>IFERROR(U346*(1-X346),"")</f>
        <v/>
      </c>
      <c r="Z346" s="22">
        <f>IFERROR(U346-Y346,"")</f>
        <v/>
      </c>
      <c r="AA346" s="22">
        <f>IF(AND(P346&gt;0,Q346&gt;=0),P346-Q346,"")</f>
        <v/>
      </c>
      <c r="AB346" s="22">
        <f>IF(P346&gt;0,(P346-Q346)/P346,"")</f>
        <v/>
      </c>
    </row>
    <row r="347" hidden="1" ht="15.75" customHeight="1" s="44">
      <c r="A347" s="18">
        <f>IF('簡易入力モード'!A347&lt;&gt;"",'簡易入力モード'!A347,"")</f>
        <v/>
      </c>
      <c r="B347" s="18" t="n"/>
      <c r="C347" s="19">
        <f>IF('簡易入力モード'!B347&lt;&gt;"",'簡易入力モード'!B347,"")</f>
        <v/>
      </c>
      <c r="D347" s="19">
        <f>IF('簡易入力モード'!C347&lt;&gt;"",'簡易入力モード'!C347,"")</f>
        <v/>
      </c>
      <c r="E347" s="19" t="n"/>
      <c r="F347" s="19" t="n"/>
      <c r="G347" s="19" t="n"/>
      <c r="H347" s="19" t="n"/>
      <c r="I347" s="19" t="n"/>
      <c r="J347" s="19" t="n"/>
      <c r="K347" s="19" t="n"/>
      <c r="L347" s="20" t="n"/>
      <c r="M347" s="20" t="n"/>
      <c r="N347" s="20" t="n"/>
      <c r="O347" s="20" t="n"/>
      <c r="P347" s="20" t="n"/>
      <c r="Q347" s="20" t="n"/>
      <c r="R347" s="18">
        <f>IF('簡易入力モード'!E347&lt;&gt;"",'簡易入力モード'!E347,"")</f>
        <v/>
      </c>
      <c r="S347" s="21" t="n"/>
      <c r="T347" s="19" t="n"/>
      <c r="U347" s="22">
        <f>IFERROR(C347*(D347+E347),"")</f>
        <v/>
      </c>
      <c r="V347" s="22">
        <f>ROUND(100*(0.2*MIN(1,IFERROR(C347/20,0))+0.15*MIN(1,IFERROR(E347/30,0))+0.2*IF(TRIM(G347)="高",1,IF(TRIM(G347)="中",0.5,0))+0.15*IF(TRIM(H347)="高",1,IF(TRIM(H347)="中",0.5,0))+0.1*MIN(1,IFERROR(F347/20,0))+0.15*IF(TRIM(I347)="高",1,IF(TRIM(I347)="中",0.5,0))+0.15*(1-IF(TRIM(J347)="高",1,IF(TRIM(J347)="中",0.5,0)))),0)</f>
        <v/>
      </c>
      <c r="W347" s="22">
        <f>IF(G347="高",IF(H347&lt;&gt;"低","GAS",IF(I347="高","NotebookLM","Gem")),IF(I347="高","NotebookLM","Gem"))</f>
        <v/>
      </c>
      <c r="X347" s="22">
        <f>IF(W347="Gem",0.4,IF(W347="NotebookLM",0.5,IF(W347="GAS",0.7,IF(W347="Microsoft Copilot",0.4,IF(W347="Microsoft 365 AI",0.4,IF(W347="Power Automate",0.7,IF(W347="Power Apps",0.6,IF(W347="ChatGPT",0.5,IF(W347="Claude",0.5,IF(W347="Gemini",0.5,IF(W347="Dify",0.6,IF(W347="n8n",0.7,IF(W347="Make",0.7,IF(W347="Zapier",0.7,IF(W347="その他",0.5,0.5)))))))))))))))</f>
        <v/>
      </c>
      <c r="Y347" s="22">
        <f>IFERROR(U347*(1-X347),"")</f>
        <v/>
      </c>
      <c r="Z347" s="22">
        <f>IFERROR(U347-Y347,"")</f>
        <v/>
      </c>
      <c r="AA347" s="22">
        <f>IF(AND(P347&gt;0,Q347&gt;=0),P347-Q347,"")</f>
        <v/>
      </c>
      <c r="AB347" s="22">
        <f>IF(P347&gt;0,(P347-Q347)/P347,"")</f>
        <v/>
      </c>
    </row>
    <row r="348" hidden="1" ht="15.75" customHeight="1" s="44">
      <c r="A348" s="18">
        <f>IF('簡易入力モード'!A348&lt;&gt;"",'簡易入力モード'!A348,"")</f>
        <v/>
      </c>
      <c r="B348" s="18" t="n"/>
      <c r="C348" s="19">
        <f>IF('簡易入力モード'!B348&lt;&gt;"",'簡易入力モード'!B348,"")</f>
        <v/>
      </c>
      <c r="D348" s="19">
        <f>IF('簡易入力モード'!C348&lt;&gt;"",'簡易入力モード'!C348,"")</f>
        <v/>
      </c>
      <c r="E348" s="19" t="n"/>
      <c r="F348" s="19" t="n"/>
      <c r="G348" s="19" t="n"/>
      <c r="H348" s="19" t="n"/>
      <c r="I348" s="19" t="n"/>
      <c r="J348" s="19" t="n"/>
      <c r="K348" s="19" t="n"/>
      <c r="L348" s="20" t="n"/>
      <c r="M348" s="20" t="n"/>
      <c r="N348" s="20" t="n"/>
      <c r="O348" s="20" t="n"/>
      <c r="P348" s="20" t="n"/>
      <c r="Q348" s="20" t="n"/>
      <c r="R348" s="18">
        <f>IF('簡易入力モード'!E348&lt;&gt;"",'簡易入力モード'!E348,"")</f>
        <v/>
      </c>
      <c r="S348" s="21" t="n"/>
      <c r="T348" s="19" t="n"/>
      <c r="U348" s="22">
        <f>IFERROR(C348*(D348+E348),"")</f>
        <v/>
      </c>
      <c r="V348" s="22">
        <f>ROUND(100*(0.2*MIN(1,IFERROR(C348/20,0))+0.15*MIN(1,IFERROR(E348/30,0))+0.2*IF(TRIM(G348)="高",1,IF(TRIM(G348)="中",0.5,0))+0.15*IF(TRIM(H348)="高",1,IF(TRIM(H348)="中",0.5,0))+0.1*MIN(1,IFERROR(F348/20,0))+0.15*IF(TRIM(I348)="高",1,IF(TRIM(I348)="中",0.5,0))+0.15*(1-IF(TRIM(J348)="高",1,IF(TRIM(J348)="中",0.5,0)))),0)</f>
        <v/>
      </c>
      <c r="W348" s="22">
        <f>IF(G348="高",IF(H348&lt;&gt;"低","GAS",IF(I348="高","NotebookLM","Gem")),IF(I348="高","NotebookLM","Gem"))</f>
        <v/>
      </c>
      <c r="X348" s="22">
        <f>IF(W348="Gem",0.4,IF(W348="NotebookLM",0.5,IF(W348="GAS",0.7,IF(W348="Microsoft Copilot",0.4,IF(W348="Microsoft 365 AI",0.4,IF(W348="Power Automate",0.7,IF(W348="Power Apps",0.6,IF(W348="ChatGPT",0.5,IF(W348="Claude",0.5,IF(W348="Gemini",0.5,IF(W348="Dify",0.6,IF(W348="n8n",0.7,IF(W348="Make",0.7,IF(W348="Zapier",0.7,IF(W348="その他",0.5,0.5)))))))))))))))</f>
        <v/>
      </c>
      <c r="Y348" s="22">
        <f>IFERROR(U348*(1-X348),"")</f>
        <v/>
      </c>
      <c r="Z348" s="22">
        <f>IFERROR(U348-Y348,"")</f>
        <v/>
      </c>
      <c r="AA348" s="22">
        <f>IF(AND(P348&gt;0,Q348&gt;=0),P348-Q348,"")</f>
        <v/>
      </c>
      <c r="AB348" s="22">
        <f>IF(P348&gt;0,(P348-Q348)/P348,"")</f>
        <v/>
      </c>
    </row>
    <row r="349" hidden="1" ht="15.75" customHeight="1" s="44">
      <c r="A349" s="18">
        <f>IF('簡易入力モード'!A349&lt;&gt;"",'簡易入力モード'!A349,"")</f>
        <v/>
      </c>
      <c r="B349" s="18" t="n"/>
      <c r="C349" s="19">
        <f>IF('簡易入力モード'!B349&lt;&gt;"",'簡易入力モード'!B349,"")</f>
        <v/>
      </c>
      <c r="D349" s="19">
        <f>IF('簡易入力モード'!C349&lt;&gt;"",'簡易入力モード'!C349,"")</f>
        <v/>
      </c>
      <c r="E349" s="19" t="n"/>
      <c r="F349" s="19" t="n"/>
      <c r="G349" s="19" t="n"/>
      <c r="H349" s="19" t="n"/>
      <c r="I349" s="19" t="n"/>
      <c r="J349" s="19" t="n"/>
      <c r="K349" s="19" t="n"/>
      <c r="L349" s="20" t="n"/>
      <c r="M349" s="20" t="n"/>
      <c r="N349" s="20" t="n"/>
      <c r="O349" s="20" t="n"/>
      <c r="P349" s="20" t="n"/>
      <c r="Q349" s="20" t="n"/>
      <c r="R349" s="18">
        <f>IF('簡易入力モード'!E349&lt;&gt;"",'簡易入力モード'!E349,"")</f>
        <v/>
      </c>
      <c r="S349" s="21" t="n"/>
      <c r="T349" s="19" t="n"/>
      <c r="U349" s="22">
        <f>IFERROR(C349*(D349+E349),"")</f>
        <v/>
      </c>
      <c r="V349" s="22">
        <f>ROUND(100*(0.2*MIN(1,IFERROR(C349/20,0))+0.15*MIN(1,IFERROR(E349/30,0))+0.2*IF(TRIM(G349)="高",1,IF(TRIM(G349)="中",0.5,0))+0.15*IF(TRIM(H349)="高",1,IF(TRIM(H349)="中",0.5,0))+0.1*MIN(1,IFERROR(F349/20,0))+0.15*IF(TRIM(I349)="高",1,IF(TRIM(I349)="中",0.5,0))+0.15*(1-IF(TRIM(J349)="高",1,IF(TRIM(J349)="中",0.5,0)))),0)</f>
        <v/>
      </c>
      <c r="W349" s="22">
        <f>IF(G349="高",IF(H349&lt;&gt;"低","GAS",IF(I349="高","NotebookLM","Gem")),IF(I349="高","NotebookLM","Gem"))</f>
        <v/>
      </c>
      <c r="X349" s="22">
        <f>IF(W349="Gem",0.4,IF(W349="NotebookLM",0.5,IF(W349="GAS",0.7,IF(W349="Microsoft Copilot",0.4,IF(W349="Microsoft 365 AI",0.4,IF(W349="Power Automate",0.7,IF(W349="Power Apps",0.6,IF(W349="ChatGPT",0.5,IF(W349="Claude",0.5,IF(W349="Gemini",0.5,IF(W349="Dify",0.6,IF(W349="n8n",0.7,IF(W349="Make",0.7,IF(W349="Zapier",0.7,IF(W349="その他",0.5,0.5)))))))))))))))</f>
        <v/>
      </c>
      <c r="Y349" s="22">
        <f>IFERROR(U349*(1-X349),"")</f>
        <v/>
      </c>
      <c r="Z349" s="22">
        <f>IFERROR(U349-Y349,"")</f>
        <v/>
      </c>
      <c r="AA349" s="22">
        <f>IF(AND(P349&gt;0,Q349&gt;=0),P349-Q349,"")</f>
        <v/>
      </c>
      <c r="AB349" s="22">
        <f>IF(P349&gt;0,(P349-Q349)/P349,"")</f>
        <v/>
      </c>
    </row>
    <row r="350" hidden="1" ht="15.75" customHeight="1" s="44">
      <c r="A350" s="18">
        <f>IF('簡易入力モード'!A350&lt;&gt;"",'簡易入力モード'!A350,"")</f>
        <v/>
      </c>
      <c r="B350" s="18" t="n"/>
      <c r="C350" s="19">
        <f>IF('簡易入力モード'!B350&lt;&gt;"",'簡易入力モード'!B350,"")</f>
        <v/>
      </c>
      <c r="D350" s="19">
        <f>IF('簡易入力モード'!C350&lt;&gt;"",'簡易入力モード'!C350,"")</f>
        <v/>
      </c>
      <c r="E350" s="19" t="n"/>
      <c r="F350" s="19" t="n"/>
      <c r="G350" s="19" t="n"/>
      <c r="H350" s="19" t="n"/>
      <c r="I350" s="19" t="n"/>
      <c r="J350" s="19" t="n"/>
      <c r="K350" s="19" t="n"/>
      <c r="L350" s="20" t="n"/>
      <c r="M350" s="20" t="n"/>
      <c r="N350" s="20" t="n"/>
      <c r="O350" s="20" t="n"/>
      <c r="P350" s="20" t="n"/>
      <c r="Q350" s="20" t="n"/>
      <c r="R350" s="18">
        <f>IF('簡易入力モード'!E350&lt;&gt;"",'簡易入力モード'!E350,"")</f>
        <v/>
      </c>
      <c r="S350" s="21" t="n"/>
      <c r="T350" s="19" t="n"/>
      <c r="U350" s="22">
        <f>IFERROR(C350*(D350+E350),"")</f>
        <v/>
      </c>
      <c r="V350" s="22">
        <f>ROUND(100*(0.2*MIN(1,IFERROR(C350/20,0))+0.15*MIN(1,IFERROR(E350/30,0))+0.2*IF(TRIM(G350)="高",1,IF(TRIM(G350)="中",0.5,0))+0.15*IF(TRIM(H350)="高",1,IF(TRIM(H350)="中",0.5,0))+0.1*MIN(1,IFERROR(F350/20,0))+0.15*IF(TRIM(I350)="高",1,IF(TRIM(I350)="中",0.5,0))+0.15*(1-IF(TRIM(J350)="高",1,IF(TRIM(J350)="中",0.5,0)))),0)</f>
        <v/>
      </c>
      <c r="W350" s="22">
        <f>IF(G350="高",IF(H350&lt;&gt;"低","GAS",IF(I350="高","NotebookLM","Gem")),IF(I350="高","NotebookLM","Gem"))</f>
        <v/>
      </c>
      <c r="X350" s="22">
        <f>IF(W350="Gem",0.4,IF(W350="NotebookLM",0.5,IF(W350="GAS",0.7,IF(W350="Microsoft Copilot",0.4,IF(W350="Microsoft 365 AI",0.4,IF(W350="Power Automate",0.7,IF(W350="Power Apps",0.6,IF(W350="ChatGPT",0.5,IF(W350="Claude",0.5,IF(W350="Gemini",0.5,IF(W350="Dify",0.6,IF(W350="n8n",0.7,IF(W350="Make",0.7,IF(W350="Zapier",0.7,IF(W350="その他",0.5,0.5)))))))))))))))</f>
        <v/>
      </c>
      <c r="Y350" s="22">
        <f>IFERROR(U350*(1-X350),"")</f>
        <v/>
      </c>
      <c r="Z350" s="22">
        <f>IFERROR(U350-Y350,"")</f>
        <v/>
      </c>
      <c r="AA350" s="22">
        <f>IF(AND(P350&gt;0,Q350&gt;=0),P350-Q350,"")</f>
        <v/>
      </c>
      <c r="AB350" s="22">
        <f>IF(P350&gt;0,(P350-Q350)/P350,"")</f>
        <v/>
      </c>
    </row>
    <row r="351" hidden="1" ht="15.75" customHeight="1" s="44">
      <c r="A351" s="18">
        <f>IF('簡易入力モード'!A351&lt;&gt;"",'簡易入力モード'!A351,"")</f>
        <v/>
      </c>
      <c r="B351" s="18" t="n"/>
      <c r="C351" s="19">
        <f>IF('簡易入力モード'!B351&lt;&gt;"",'簡易入力モード'!B351,"")</f>
        <v/>
      </c>
      <c r="D351" s="19">
        <f>IF('簡易入力モード'!C351&lt;&gt;"",'簡易入力モード'!C351,"")</f>
        <v/>
      </c>
      <c r="E351" s="19" t="n"/>
      <c r="F351" s="19" t="n"/>
      <c r="G351" s="19" t="n"/>
      <c r="H351" s="19" t="n"/>
      <c r="I351" s="19" t="n"/>
      <c r="J351" s="19" t="n"/>
      <c r="K351" s="19" t="n"/>
      <c r="L351" s="20" t="n"/>
      <c r="M351" s="20" t="n"/>
      <c r="N351" s="20" t="n"/>
      <c r="O351" s="20" t="n"/>
      <c r="P351" s="20" t="n"/>
      <c r="Q351" s="20" t="n"/>
      <c r="R351" s="18">
        <f>IF('簡易入力モード'!E351&lt;&gt;"",'簡易入力モード'!E351,"")</f>
        <v/>
      </c>
      <c r="S351" s="21" t="n"/>
      <c r="T351" s="19" t="n"/>
      <c r="U351" s="22">
        <f>IFERROR(C351*(D351+E351),"")</f>
        <v/>
      </c>
      <c r="V351" s="22">
        <f>ROUND(100*(0.2*MIN(1,IFERROR(C351/20,0))+0.15*MIN(1,IFERROR(E351/30,0))+0.2*IF(TRIM(G351)="高",1,IF(TRIM(G351)="中",0.5,0))+0.15*IF(TRIM(H351)="高",1,IF(TRIM(H351)="中",0.5,0))+0.1*MIN(1,IFERROR(F351/20,0))+0.15*IF(TRIM(I351)="高",1,IF(TRIM(I351)="中",0.5,0))+0.15*(1-IF(TRIM(J351)="高",1,IF(TRIM(J351)="中",0.5,0)))),0)</f>
        <v/>
      </c>
      <c r="W351" s="22">
        <f>IF(G351="高",IF(H351&lt;&gt;"低","GAS",IF(I351="高","NotebookLM","Gem")),IF(I351="高","NotebookLM","Gem"))</f>
        <v/>
      </c>
      <c r="X351" s="22">
        <f>IF(W351="Gem",0.4,IF(W351="NotebookLM",0.5,IF(W351="GAS",0.7,IF(W351="Microsoft Copilot",0.4,IF(W351="Microsoft 365 AI",0.4,IF(W351="Power Automate",0.7,IF(W351="Power Apps",0.6,IF(W351="ChatGPT",0.5,IF(W351="Claude",0.5,IF(W351="Gemini",0.5,IF(W351="Dify",0.6,IF(W351="n8n",0.7,IF(W351="Make",0.7,IF(W351="Zapier",0.7,IF(W351="その他",0.5,0.5)))))))))))))))</f>
        <v/>
      </c>
      <c r="Y351" s="22">
        <f>IFERROR(U351*(1-X351),"")</f>
        <v/>
      </c>
      <c r="Z351" s="22">
        <f>IFERROR(U351-Y351,"")</f>
        <v/>
      </c>
      <c r="AA351" s="22">
        <f>IF(AND(P351&gt;0,Q351&gt;=0),P351-Q351,"")</f>
        <v/>
      </c>
      <c r="AB351" s="22">
        <f>IF(P351&gt;0,(P351-Q351)/P351,"")</f>
        <v/>
      </c>
    </row>
    <row r="352" hidden="1" ht="15.75" customHeight="1" s="44">
      <c r="A352" s="18">
        <f>IF('簡易入力モード'!A352&lt;&gt;"",'簡易入力モード'!A352,"")</f>
        <v/>
      </c>
      <c r="B352" s="18" t="n"/>
      <c r="C352" s="19">
        <f>IF('簡易入力モード'!B352&lt;&gt;"",'簡易入力モード'!B352,"")</f>
        <v/>
      </c>
      <c r="D352" s="19">
        <f>IF('簡易入力モード'!C352&lt;&gt;"",'簡易入力モード'!C352,"")</f>
        <v/>
      </c>
      <c r="E352" s="19" t="n"/>
      <c r="F352" s="19" t="n"/>
      <c r="G352" s="19" t="n"/>
      <c r="H352" s="19" t="n"/>
      <c r="I352" s="19" t="n"/>
      <c r="J352" s="19" t="n"/>
      <c r="K352" s="19" t="n"/>
      <c r="L352" s="20" t="n"/>
      <c r="M352" s="20" t="n"/>
      <c r="N352" s="20" t="n"/>
      <c r="O352" s="20" t="n"/>
      <c r="P352" s="20" t="n"/>
      <c r="Q352" s="20" t="n"/>
      <c r="R352" s="18">
        <f>IF('簡易入力モード'!E352&lt;&gt;"",'簡易入力モード'!E352,"")</f>
        <v/>
      </c>
      <c r="S352" s="21" t="n"/>
      <c r="T352" s="19" t="n"/>
      <c r="U352" s="22">
        <f>IFERROR(C352*(D352+E352),"")</f>
        <v/>
      </c>
      <c r="V352" s="22">
        <f>ROUND(100*(0.2*MIN(1,IFERROR(C352/20,0))+0.15*MIN(1,IFERROR(E352/30,0))+0.2*IF(TRIM(G352)="高",1,IF(TRIM(G352)="中",0.5,0))+0.15*IF(TRIM(H352)="高",1,IF(TRIM(H352)="中",0.5,0))+0.1*MIN(1,IFERROR(F352/20,0))+0.15*IF(TRIM(I352)="高",1,IF(TRIM(I352)="中",0.5,0))+0.15*(1-IF(TRIM(J352)="高",1,IF(TRIM(J352)="中",0.5,0)))),0)</f>
        <v/>
      </c>
      <c r="W352" s="22">
        <f>IF(G352="高",IF(H352&lt;&gt;"低","GAS",IF(I352="高","NotebookLM","Gem")),IF(I352="高","NotebookLM","Gem"))</f>
        <v/>
      </c>
      <c r="X352" s="22">
        <f>IF(W352="Gem",0.4,IF(W352="NotebookLM",0.5,IF(W352="GAS",0.7,IF(W352="Microsoft Copilot",0.4,IF(W352="Microsoft 365 AI",0.4,IF(W352="Power Automate",0.7,IF(W352="Power Apps",0.6,IF(W352="ChatGPT",0.5,IF(W352="Claude",0.5,IF(W352="Gemini",0.5,IF(W352="Dify",0.6,IF(W352="n8n",0.7,IF(W352="Make",0.7,IF(W352="Zapier",0.7,IF(W352="その他",0.5,0.5)))))))))))))))</f>
        <v/>
      </c>
      <c r="Y352" s="22">
        <f>IFERROR(U352*(1-X352),"")</f>
        <v/>
      </c>
      <c r="Z352" s="22">
        <f>IFERROR(U352-Y352,"")</f>
        <v/>
      </c>
      <c r="AA352" s="22">
        <f>IF(AND(P352&gt;0,Q352&gt;=0),P352-Q352,"")</f>
        <v/>
      </c>
      <c r="AB352" s="22">
        <f>IF(P352&gt;0,(P352-Q352)/P352,"")</f>
        <v/>
      </c>
    </row>
    <row r="353" hidden="1" ht="15.75" customHeight="1" s="44">
      <c r="A353" s="18">
        <f>IF('簡易入力モード'!A353&lt;&gt;"",'簡易入力モード'!A353,"")</f>
        <v/>
      </c>
      <c r="B353" s="18" t="n"/>
      <c r="C353" s="19">
        <f>IF('簡易入力モード'!B353&lt;&gt;"",'簡易入力モード'!B353,"")</f>
        <v/>
      </c>
      <c r="D353" s="19">
        <f>IF('簡易入力モード'!C353&lt;&gt;"",'簡易入力モード'!C353,"")</f>
        <v/>
      </c>
      <c r="E353" s="19" t="n"/>
      <c r="F353" s="19" t="n"/>
      <c r="G353" s="19" t="n"/>
      <c r="H353" s="19" t="n"/>
      <c r="I353" s="19" t="n"/>
      <c r="J353" s="19" t="n"/>
      <c r="K353" s="19" t="n"/>
      <c r="L353" s="20" t="n"/>
      <c r="M353" s="20" t="n"/>
      <c r="N353" s="20" t="n"/>
      <c r="O353" s="20" t="n"/>
      <c r="P353" s="20" t="n"/>
      <c r="Q353" s="20" t="n"/>
      <c r="R353" s="18">
        <f>IF('簡易入力モード'!E353&lt;&gt;"",'簡易入力モード'!E353,"")</f>
        <v/>
      </c>
      <c r="S353" s="21" t="n"/>
      <c r="T353" s="19" t="n"/>
      <c r="U353" s="22">
        <f>IFERROR(C353*(D353+E353),"")</f>
        <v/>
      </c>
      <c r="V353" s="22">
        <f>ROUND(100*(0.2*MIN(1,IFERROR(C353/20,0))+0.15*MIN(1,IFERROR(E353/30,0))+0.2*IF(TRIM(G353)="高",1,IF(TRIM(G353)="中",0.5,0))+0.15*IF(TRIM(H353)="高",1,IF(TRIM(H353)="中",0.5,0))+0.1*MIN(1,IFERROR(F353/20,0))+0.15*IF(TRIM(I353)="高",1,IF(TRIM(I353)="中",0.5,0))+0.15*(1-IF(TRIM(J353)="高",1,IF(TRIM(J353)="中",0.5,0)))),0)</f>
        <v/>
      </c>
      <c r="W353" s="22">
        <f>IF(G353="高",IF(H353&lt;&gt;"低","GAS",IF(I353="高","NotebookLM","Gem")),IF(I353="高","NotebookLM","Gem"))</f>
        <v/>
      </c>
      <c r="X353" s="22">
        <f>IF(W353="Gem",0.4,IF(W353="NotebookLM",0.5,IF(W353="GAS",0.7,IF(W353="Microsoft Copilot",0.4,IF(W353="Microsoft 365 AI",0.4,IF(W353="Power Automate",0.7,IF(W353="Power Apps",0.6,IF(W353="ChatGPT",0.5,IF(W353="Claude",0.5,IF(W353="Gemini",0.5,IF(W353="Dify",0.6,IF(W353="n8n",0.7,IF(W353="Make",0.7,IF(W353="Zapier",0.7,IF(W353="その他",0.5,0.5)))))))))))))))</f>
        <v/>
      </c>
      <c r="Y353" s="22">
        <f>IFERROR(U353*(1-X353),"")</f>
        <v/>
      </c>
      <c r="Z353" s="22">
        <f>IFERROR(U353-Y353,"")</f>
        <v/>
      </c>
      <c r="AA353" s="22">
        <f>IF(AND(P353&gt;0,Q353&gt;=0),P353-Q353,"")</f>
        <v/>
      </c>
      <c r="AB353" s="22">
        <f>IF(P353&gt;0,(P353-Q353)/P353,"")</f>
        <v/>
      </c>
    </row>
    <row r="354" hidden="1" ht="15.75" customHeight="1" s="44">
      <c r="A354" s="18">
        <f>IF('簡易入力モード'!A354&lt;&gt;"",'簡易入力モード'!A354,"")</f>
        <v/>
      </c>
      <c r="B354" s="18" t="n"/>
      <c r="C354" s="19">
        <f>IF('簡易入力モード'!B354&lt;&gt;"",'簡易入力モード'!B354,"")</f>
        <v/>
      </c>
      <c r="D354" s="19">
        <f>IF('簡易入力モード'!C354&lt;&gt;"",'簡易入力モード'!C354,"")</f>
        <v/>
      </c>
      <c r="E354" s="19" t="n"/>
      <c r="F354" s="19" t="n"/>
      <c r="G354" s="19" t="n"/>
      <c r="H354" s="19" t="n"/>
      <c r="I354" s="19" t="n"/>
      <c r="J354" s="19" t="n"/>
      <c r="K354" s="19" t="n"/>
      <c r="L354" s="20" t="n"/>
      <c r="M354" s="20" t="n"/>
      <c r="N354" s="20" t="n"/>
      <c r="O354" s="20" t="n"/>
      <c r="P354" s="20" t="n"/>
      <c r="Q354" s="20" t="n"/>
      <c r="R354" s="18">
        <f>IF('簡易入力モード'!E354&lt;&gt;"",'簡易入力モード'!E354,"")</f>
        <v/>
      </c>
      <c r="S354" s="21" t="n"/>
      <c r="T354" s="19" t="n"/>
      <c r="U354" s="22">
        <f>IFERROR(C354*(D354+E354),"")</f>
        <v/>
      </c>
      <c r="V354" s="22">
        <f>ROUND(100*(0.2*MIN(1,IFERROR(C354/20,0))+0.15*MIN(1,IFERROR(E354/30,0))+0.2*IF(TRIM(G354)="高",1,IF(TRIM(G354)="中",0.5,0))+0.15*IF(TRIM(H354)="高",1,IF(TRIM(H354)="中",0.5,0))+0.1*MIN(1,IFERROR(F354/20,0))+0.15*IF(TRIM(I354)="高",1,IF(TRIM(I354)="中",0.5,0))+0.15*(1-IF(TRIM(J354)="高",1,IF(TRIM(J354)="中",0.5,0)))),0)</f>
        <v/>
      </c>
      <c r="W354" s="22">
        <f>IF(G354="高",IF(H354&lt;&gt;"低","GAS",IF(I354="高","NotebookLM","Gem")),IF(I354="高","NotebookLM","Gem"))</f>
        <v/>
      </c>
      <c r="X354" s="22">
        <f>IF(W354="Gem",0.4,IF(W354="NotebookLM",0.5,IF(W354="GAS",0.7,IF(W354="Microsoft Copilot",0.4,IF(W354="Microsoft 365 AI",0.4,IF(W354="Power Automate",0.7,IF(W354="Power Apps",0.6,IF(W354="ChatGPT",0.5,IF(W354="Claude",0.5,IF(W354="Gemini",0.5,IF(W354="Dify",0.6,IF(W354="n8n",0.7,IF(W354="Make",0.7,IF(W354="Zapier",0.7,IF(W354="その他",0.5,0.5)))))))))))))))</f>
        <v/>
      </c>
      <c r="Y354" s="22">
        <f>IFERROR(U354*(1-X354),"")</f>
        <v/>
      </c>
      <c r="Z354" s="22">
        <f>IFERROR(U354-Y354,"")</f>
        <v/>
      </c>
      <c r="AA354" s="22">
        <f>IF(AND(P354&gt;0,Q354&gt;=0),P354-Q354,"")</f>
        <v/>
      </c>
      <c r="AB354" s="22">
        <f>IF(P354&gt;0,(P354-Q354)/P354,"")</f>
        <v/>
      </c>
    </row>
    <row r="355" hidden="1" ht="15.75" customHeight="1" s="44">
      <c r="A355" s="18">
        <f>IF('簡易入力モード'!A355&lt;&gt;"",'簡易入力モード'!A355,"")</f>
        <v/>
      </c>
      <c r="B355" s="18" t="n"/>
      <c r="C355" s="19">
        <f>IF('簡易入力モード'!B355&lt;&gt;"",'簡易入力モード'!B355,"")</f>
        <v/>
      </c>
      <c r="D355" s="19">
        <f>IF('簡易入力モード'!C355&lt;&gt;"",'簡易入力モード'!C355,"")</f>
        <v/>
      </c>
      <c r="E355" s="19" t="n"/>
      <c r="F355" s="19" t="n"/>
      <c r="G355" s="19" t="n"/>
      <c r="H355" s="19" t="n"/>
      <c r="I355" s="19" t="n"/>
      <c r="J355" s="19" t="n"/>
      <c r="K355" s="19" t="n"/>
      <c r="L355" s="20" t="n"/>
      <c r="M355" s="20" t="n"/>
      <c r="N355" s="20" t="n"/>
      <c r="O355" s="20" t="n"/>
      <c r="P355" s="20" t="n"/>
      <c r="Q355" s="20" t="n"/>
      <c r="R355" s="18">
        <f>IF('簡易入力モード'!E355&lt;&gt;"",'簡易入力モード'!E355,"")</f>
        <v/>
      </c>
      <c r="S355" s="21" t="n"/>
      <c r="T355" s="19" t="n"/>
      <c r="U355" s="22">
        <f>IFERROR(C355*(D355+E355),"")</f>
        <v/>
      </c>
      <c r="V355" s="22">
        <f>ROUND(100*(0.2*MIN(1,IFERROR(C355/20,0))+0.15*MIN(1,IFERROR(E355/30,0))+0.2*IF(TRIM(G355)="高",1,IF(TRIM(G355)="中",0.5,0))+0.15*IF(TRIM(H355)="高",1,IF(TRIM(H355)="中",0.5,0))+0.1*MIN(1,IFERROR(F355/20,0))+0.15*IF(TRIM(I355)="高",1,IF(TRIM(I355)="中",0.5,0))+0.15*(1-IF(TRIM(J355)="高",1,IF(TRIM(J355)="中",0.5,0)))),0)</f>
        <v/>
      </c>
      <c r="W355" s="22">
        <f>IF(G355="高",IF(H355&lt;&gt;"低","GAS",IF(I355="高","NotebookLM","Gem")),IF(I355="高","NotebookLM","Gem"))</f>
        <v/>
      </c>
      <c r="X355" s="22">
        <f>IF(W355="Gem",0.4,IF(W355="NotebookLM",0.5,IF(W355="GAS",0.7,IF(W355="Microsoft Copilot",0.4,IF(W355="Microsoft 365 AI",0.4,IF(W355="Power Automate",0.7,IF(W355="Power Apps",0.6,IF(W355="ChatGPT",0.5,IF(W355="Claude",0.5,IF(W355="Gemini",0.5,IF(W355="Dify",0.6,IF(W355="n8n",0.7,IF(W355="Make",0.7,IF(W355="Zapier",0.7,IF(W355="その他",0.5,0.5)))))))))))))))</f>
        <v/>
      </c>
      <c r="Y355" s="22">
        <f>IFERROR(U355*(1-X355),"")</f>
        <v/>
      </c>
      <c r="Z355" s="22">
        <f>IFERROR(U355-Y355,"")</f>
        <v/>
      </c>
      <c r="AA355" s="22">
        <f>IF(AND(P355&gt;0,Q355&gt;=0),P355-Q355,"")</f>
        <v/>
      </c>
      <c r="AB355" s="22">
        <f>IF(P355&gt;0,(P355-Q355)/P355,"")</f>
        <v/>
      </c>
    </row>
    <row r="356" hidden="1" ht="15.75" customHeight="1" s="44">
      <c r="A356" s="18">
        <f>IF('簡易入力モード'!A356&lt;&gt;"",'簡易入力モード'!A356,"")</f>
        <v/>
      </c>
      <c r="B356" s="18" t="n"/>
      <c r="C356" s="19">
        <f>IF('簡易入力モード'!B356&lt;&gt;"",'簡易入力モード'!B356,"")</f>
        <v/>
      </c>
      <c r="D356" s="19">
        <f>IF('簡易入力モード'!C356&lt;&gt;"",'簡易入力モード'!C356,"")</f>
        <v/>
      </c>
      <c r="E356" s="19" t="n"/>
      <c r="F356" s="19" t="n"/>
      <c r="G356" s="19" t="n"/>
      <c r="H356" s="19" t="n"/>
      <c r="I356" s="19" t="n"/>
      <c r="J356" s="19" t="n"/>
      <c r="K356" s="19" t="n"/>
      <c r="L356" s="20" t="n"/>
      <c r="M356" s="20" t="n"/>
      <c r="N356" s="20" t="n"/>
      <c r="O356" s="20" t="n"/>
      <c r="P356" s="20" t="n"/>
      <c r="Q356" s="20" t="n"/>
      <c r="R356" s="18">
        <f>IF('簡易入力モード'!E356&lt;&gt;"",'簡易入力モード'!E356,"")</f>
        <v/>
      </c>
      <c r="S356" s="21" t="n"/>
      <c r="T356" s="19" t="n"/>
      <c r="U356" s="22">
        <f>IFERROR(C356*(D356+E356),"")</f>
        <v/>
      </c>
      <c r="V356" s="22">
        <f>ROUND(100*(0.2*MIN(1,IFERROR(C356/20,0))+0.15*MIN(1,IFERROR(E356/30,0))+0.2*IF(TRIM(G356)="高",1,IF(TRIM(G356)="中",0.5,0))+0.15*IF(TRIM(H356)="高",1,IF(TRIM(H356)="中",0.5,0))+0.1*MIN(1,IFERROR(F356/20,0))+0.15*IF(TRIM(I356)="高",1,IF(TRIM(I356)="中",0.5,0))+0.15*(1-IF(TRIM(J356)="高",1,IF(TRIM(J356)="中",0.5,0)))),0)</f>
        <v/>
      </c>
      <c r="W356" s="22">
        <f>IF(G356="高",IF(H356&lt;&gt;"低","GAS",IF(I356="高","NotebookLM","Gem")),IF(I356="高","NotebookLM","Gem"))</f>
        <v/>
      </c>
      <c r="X356" s="22">
        <f>IF(W356="Gem",0.4,IF(W356="NotebookLM",0.5,IF(W356="GAS",0.7,IF(W356="Microsoft Copilot",0.4,IF(W356="Microsoft 365 AI",0.4,IF(W356="Power Automate",0.7,IF(W356="Power Apps",0.6,IF(W356="ChatGPT",0.5,IF(W356="Claude",0.5,IF(W356="Gemini",0.5,IF(W356="Dify",0.6,IF(W356="n8n",0.7,IF(W356="Make",0.7,IF(W356="Zapier",0.7,IF(W356="その他",0.5,0.5)))))))))))))))</f>
        <v/>
      </c>
      <c r="Y356" s="22">
        <f>IFERROR(U356*(1-X356),"")</f>
        <v/>
      </c>
      <c r="Z356" s="22">
        <f>IFERROR(U356-Y356,"")</f>
        <v/>
      </c>
      <c r="AA356" s="22">
        <f>IF(AND(P356&gt;0,Q356&gt;=0),P356-Q356,"")</f>
        <v/>
      </c>
      <c r="AB356" s="22">
        <f>IF(P356&gt;0,(P356-Q356)/P356,"")</f>
        <v/>
      </c>
    </row>
    <row r="357" hidden="1" ht="15.75" customHeight="1" s="44">
      <c r="A357" s="18">
        <f>IF('簡易入力モード'!A357&lt;&gt;"",'簡易入力モード'!A357,"")</f>
        <v/>
      </c>
      <c r="B357" s="18" t="n"/>
      <c r="C357" s="19">
        <f>IF('簡易入力モード'!B357&lt;&gt;"",'簡易入力モード'!B357,"")</f>
        <v/>
      </c>
      <c r="D357" s="19">
        <f>IF('簡易入力モード'!C357&lt;&gt;"",'簡易入力モード'!C357,"")</f>
        <v/>
      </c>
      <c r="E357" s="19" t="n"/>
      <c r="F357" s="19" t="n"/>
      <c r="G357" s="19" t="n"/>
      <c r="H357" s="19" t="n"/>
      <c r="I357" s="19" t="n"/>
      <c r="J357" s="19" t="n"/>
      <c r="K357" s="19" t="n"/>
      <c r="L357" s="20" t="n"/>
      <c r="M357" s="20" t="n"/>
      <c r="N357" s="20" t="n"/>
      <c r="O357" s="20" t="n"/>
      <c r="P357" s="20" t="n"/>
      <c r="Q357" s="20" t="n"/>
      <c r="R357" s="18">
        <f>IF('簡易入力モード'!E357&lt;&gt;"",'簡易入力モード'!E357,"")</f>
        <v/>
      </c>
      <c r="S357" s="21" t="n"/>
      <c r="T357" s="19" t="n"/>
      <c r="U357" s="22">
        <f>IFERROR(C357*(D357+E357),"")</f>
        <v/>
      </c>
      <c r="V357" s="22">
        <f>ROUND(100*(0.2*MIN(1,IFERROR(C357/20,0))+0.15*MIN(1,IFERROR(E357/30,0))+0.2*IF(TRIM(G357)="高",1,IF(TRIM(G357)="中",0.5,0))+0.15*IF(TRIM(H357)="高",1,IF(TRIM(H357)="中",0.5,0))+0.1*MIN(1,IFERROR(F357/20,0))+0.15*IF(TRIM(I357)="高",1,IF(TRIM(I357)="中",0.5,0))+0.15*(1-IF(TRIM(J357)="高",1,IF(TRIM(J357)="中",0.5,0)))),0)</f>
        <v/>
      </c>
      <c r="W357" s="22">
        <f>IF(G357="高",IF(H357&lt;&gt;"低","GAS",IF(I357="高","NotebookLM","Gem")),IF(I357="高","NotebookLM","Gem"))</f>
        <v/>
      </c>
      <c r="X357" s="22">
        <f>IF(W357="Gem",0.4,IF(W357="NotebookLM",0.5,IF(W357="GAS",0.7,IF(W357="Microsoft Copilot",0.4,IF(W357="Microsoft 365 AI",0.4,IF(W357="Power Automate",0.7,IF(W357="Power Apps",0.6,IF(W357="ChatGPT",0.5,IF(W357="Claude",0.5,IF(W357="Gemini",0.5,IF(W357="Dify",0.6,IF(W357="n8n",0.7,IF(W357="Make",0.7,IF(W357="Zapier",0.7,IF(W357="その他",0.5,0.5)))))))))))))))</f>
        <v/>
      </c>
      <c r="Y357" s="22">
        <f>IFERROR(U357*(1-X357),"")</f>
        <v/>
      </c>
      <c r="Z357" s="22">
        <f>IFERROR(U357-Y357,"")</f>
        <v/>
      </c>
      <c r="AA357" s="22">
        <f>IF(AND(P357&gt;0,Q357&gt;=0),P357-Q357,"")</f>
        <v/>
      </c>
      <c r="AB357" s="22">
        <f>IF(P357&gt;0,(P357-Q357)/P357,"")</f>
        <v/>
      </c>
    </row>
    <row r="358" hidden="1" ht="15.75" customHeight="1" s="44">
      <c r="A358" s="18">
        <f>IF('簡易入力モード'!A358&lt;&gt;"",'簡易入力モード'!A358,"")</f>
        <v/>
      </c>
      <c r="B358" s="18" t="n"/>
      <c r="C358" s="19">
        <f>IF('簡易入力モード'!B358&lt;&gt;"",'簡易入力モード'!B358,"")</f>
        <v/>
      </c>
      <c r="D358" s="19">
        <f>IF('簡易入力モード'!C358&lt;&gt;"",'簡易入力モード'!C358,"")</f>
        <v/>
      </c>
      <c r="E358" s="19" t="n"/>
      <c r="F358" s="19" t="n"/>
      <c r="G358" s="19" t="n"/>
      <c r="H358" s="19" t="n"/>
      <c r="I358" s="19" t="n"/>
      <c r="J358" s="19" t="n"/>
      <c r="K358" s="19" t="n"/>
      <c r="L358" s="20" t="n"/>
      <c r="M358" s="20" t="n"/>
      <c r="N358" s="20" t="n"/>
      <c r="O358" s="20" t="n"/>
      <c r="P358" s="20" t="n"/>
      <c r="Q358" s="20" t="n"/>
      <c r="R358" s="18">
        <f>IF('簡易入力モード'!E358&lt;&gt;"",'簡易入力モード'!E358,"")</f>
        <v/>
      </c>
      <c r="S358" s="21" t="n"/>
      <c r="T358" s="19" t="n"/>
      <c r="U358" s="22">
        <f>IFERROR(C358*(D358+E358),"")</f>
        <v/>
      </c>
      <c r="V358" s="22">
        <f>ROUND(100*(0.2*MIN(1,IFERROR(C358/20,0))+0.15*MIN(1,IFERROR(E358/30,0))+0.2*IF(TRIM(G358)="高",1,IF(TRIM(G358)="中",0.5,0))+0.15*IF(TRIM(H358)="高",1,IF(TRIM(H358)="中",0.5,0))+0.1*MIN(1,IFERROR(F358/20,0))+0.15*IF(TRIM(I358)="高",1,IF(TRIM(I358)="中",0.5,0))+0.15*(1-IF(TRIM(J358)="高",1,IF(TRIM(J358)="中",0.5,0)))),0)</f>
        <v/>
      </c>
      <c r="W358" s="22">
        <f>IF(G358="高",IF(H358&lt;&gt;"低","GAS",IF(I358="高","NotebookLM","Gem")),IF(I358="高","NotebookLM","Gem"))</f>
        <v/>
      </c>
      <c r="X358" s="22">
        <f>IF(W358="Gem",0.4,IF(W358="NotebookLM",0.5,IF(W358="GAS",0.7,IF(W358="Microsoft Copilot",0.4,IF(W358="Microsoft 365 AI",0.4,IF(W358="Power Automate",0.7,IF(W358="Power Apps",0.6,IF(W358="ChatGPT",0.5,IF(W358="Claude",0.5,IF(W358="Gemini",0.5,IF(W358="Dify",0.6,IF(W358="n8n",0.7,IF(W358="Make",0.7,IF(W358="Zapier",0.7,IF(W358="その他",0.5,0.5)))))))))))))))</f>
        <v/>
      </c>
      <c r="Y358" s="22">
        <f>IFERROR(U358*(1-X358),"")</f>
        <v/>
      </c>
      <c r="Z358" s="22">
        <f>IFERROR(U358-Y358,"")</f>
        <v/>
      </c>
      <c r="AA358" s="22">
        <f>IF(AND(P358&gt;0,Q358&gt;=0),P358-Q358,"")</f>
        <v/>
      </c>
      <c r="AB358" s="22">
        <f>IF(P358&gt;0,(P358-Q358)/P358,"")</f>
        <v/>
      </c>
    </row>
    <row r="359" hidden="1" ht="15.75" customHeight="1" s="44">
      <c r="A359" s="18">
        <f>IF('簡易入力モード'!A359&lt;&gt;"",'簡易入力モード'!A359,"")</f>
        <v/>
      </c>
      <c r="B359" s="18" t="n"/>
      <c r="C359" s="19">
        <f>IF('簡易入力モード'!B359&lt;&gt;"",'簡易入力モード'!B359,"")</f>
        <v/>
      </c>
      <c r="D359" s="19">
        <f>IF('簡易入力モード'!C359&lt;&gt;"",'簡易入力モード'!C359,"")</f>
        <v/>
      </c>
      <c r="E359" s="19" t="n"/>
      <c r="F359" s="19" t="n"/>
      <c r="G359" s="19" t="n"/>
      <c r="H359" s="19" t="n"/>
      <c r="I359" s="19" t="n"/>
      <c r="J359" s="19" t="n"/>
      <c r="K359" s="19" t="n"/>
      <c r="L359" s="20" t="n"/>
      <c r="M359" s="20" t="n"/>
      <c r="N359" s="20" t="n"/>
      <c r="O359" s="20" t="n"/>
      <c r="P359" s="20" t="n"/>
      <c r="Q359" s="20" t="n"/>
      <c r="R359" s="18">
        <f>IF('簡易入力モード'!E359&lt;&gt;"",'簡易入力モード'!E359,"")</f>
        <v/>
      </c>
      <c r="S359" s="21" t="n"/>
      <c r="T359" s="19" t="n"/>
      <c r="U359" s="22">
        <f>IFERROR(C359*(D359+E359),"")</f>
        <v/>
      </c>
      <c r="V359" s="22">
        <f>ROUND(100*(0.2*MIN(1,IFERROR(C359/20,0))+0.15*MIN(1,IFERROR(E359/30,0))+0.2*IF(TRIM(G359)="高",1,IF(TRIM(G359)="中",0.5,0))+0.15*IF(TRIM(H359)="高",1,IF(TRIM(H359)="中",0.5,0))+0.1*MIN(1,IFERROR(F359/20,0))+0.15*IF(TRIM(I359)="高",1,IF(TRIM(I359)="中",0.5,0))+0.15*(1-IF(TRIM(J359)="高",1,IF(TRIM(J359)="中",0.5,0)))),0)</f>
        <v/>
      </c>
      <c r="W359" s="22">
        <f>IF(G359="高",IF(H359&lt;&gt;"低","GAS",IF(I359="高","NotebookLM","Gem")),IF(I359="高","NotebookLM","Gem"))</f>
        <v/>
      </c>
      <c r="X359" s="22">
        <f>IF(W359="Gem",0.4,IF(W359="NotebookLM",0.5,IF(W359="GAS",0.7,IF(W359="Microsoft Copilot",0.4,IF(W359="Microsoft 365 AI",0.4,IF(W359="Power Automate",0.7,IF(W359="Power Apps",0.6,IF(W359="ChatGPT",0.5,IF(W359="Claude",0.5,IF(W359="Gemini",0.5,IF(W359="Dify",0.6,IF(W359="n8n",0.7,IF(W359="Make",0.7,IF(W359="Zapier",0.7,IF(W359="その他",0.5,0.5)))))))))))))))</f>
        <v/>
      </c>
      <c r="Y359" s="22">
        <f>IFERROR(U359*(1-X359),"")</f>
        <v/>
      </c>
      <c r="Z359" s="22">
        <f>IFERROR(U359-Y359,"")</f>
        <v/>
      </c>
      <c r="AA359" s="22">
        <f>IF(AND(P359&gt;0,Q359&gt;=0),P359-Q359,"")</f>
        <v/>
      </c>
      <c r="AB359" s="22">
        <f>IF(P359&gt;0,(P359-Q359)/P359,"")</f>
        <v/>
      </c>
    </row>
    <row r="360" hidden="1" ht="15.75" customHeight="1" s="44">
      <c r="A360" s="18">
        <f>IF('簡易入力モード'!A360&lt;&gt;"",'簡易入力モード'!A360,"")</f>
        <v/>
      </c>
      <c r="B360" s="18" t="n"/>
      <c r="C360" s="19">
        <f>IF('簡易入力モード'!B360&lt;&gt;"",'簡易入力モード'!B360,"")</f>
        <v/>
      </c>
      <c r="D360" s="19">
        <f>IF('簡易入力モード'!C360&lt;&gt;"",'簡易入力モード'!C360,"")</f>
        <v/>
      </c>
      <c r="E360" s="19" t="n"/>
      <c r="F360" s="19" t="n"/>
      <c r="G360" s="19" t="n"/>
      <c r="H360" s="19" t="n"/>
      <c r="I360" s="19" t="n"/>
      <c r="J360" s="19" t="n"/>
      <c r="K360" s="19" t="n"/>
      <c r="L360" s="20" t="n"/>
      <c r="M360" s="20" t="n"/>
      <c r="N360" s="20" t="n"/>
      <c r="O360" s="20" t="n"/>
      <c r="P360" s="20" t="n"/>
      <c r="Q360" s="20" t="n"/>
      <c r="R360" s="18">
        <f>IF('簡易入力モード'!E360&lt;&gt;"",'簡易入力モード'!E360,"")</f>
        <v/>
      </c>
      <c r="S360" s="21" t="n"/>
      <c r="T360" s="19" t="n"/>
      <c r="U360" s="22">
        <f>IFERROR(C360*(D360+E360),"")</f>
        <v/>
      </c>
      <c r="V360" s="22">
        <f>ROUND(100*(0.2*MIN(1,IFERROR(C360/20,0))+0.15*MIN(1,IFERROR(E360/30,0))+0.2*IF(TRIM(G360)="高",1,IF(TRIM(G360)="中",0.5,0))+0.15*IF(TRIM(H360)="高",1,IF(TRIM(H360)="中",0.5,0))+0.1*MIN(1,IFERROR(F360/20,0))+0.15*IF(TRIM(I360)="高",1,IF(TRIM(I360)="中",0.5,0))+0.15*(1-IF(TRIM(J360)="高",1,IF(TRIM(J360)="中",0.5,0)))),0)</f>
        <v/>
      </c>
      <c r="W360" s="22">
        <f>IF(G360="高",IF(H360&lt;&gt;"低","GAS",IF(I360="高","NotebookLM","Gem")),IF(I360="高","NotebookLM","Gem"))</f>
        <v/>
      </c>
      <c r="X360" s="22">
        <f>IF(W360="Gem",0.4,IF(W360="NotebookLM",0.5,IF(W360="GAS",0.7,IF(W360="Microsoft Copilot",0.4,IF(W360="Microsoft 365 AI",0.4,IF(W360="Power Automate",0.7,IF(W360="Power Apps",0.6,IF(W360="ChatGPT",0.5,IF(W360="Claude",0.5,IF(W360="Gemini",0.5,IF(W360="Dify",0.6,IF(W360="n8n",0.7,IF(W360="Make",0.7,IF(W360="Zapier",0.7,IF(W360="その他",0.5,0.5)))))))))))))))</f>
        <v/>
      </c>
      <c r="Y360" s="22">
        <f>IFERROR(U360*(1-X360),"")</f>
        <v/>
      </c>
      <c r="Z360" s="22">
        <f>IFERROR(U360-Y360,"")</f>
        <v/>
      </c>
      <c r="AA360" s="22">
        <f>IF(AND(P360&gt;0,Q360&gt;=0),P360-Q360,"")</f>
        <v/>
      </c>
      <c r="AB360" s="22">
        <f>IF(P360&gt;0,(P360-Q360)/P360,"")</f>
        <v/>
      </c>
    </row>
    <row r="361" hidden="1" ht="15.75" customHeight="1" s="44">
      <c r="A361" s="18">
        <f>IF('簡易入力モード'!A361&lt;&gt;"",'簡易入力モード'!A361,"")</f>
        <v/>
      </c>
      <c r="B361" s="18" t="n"/>
      <c r="C361" s="19">
        <f>IF('簡易入力モード'!B361&lt;&gt;"",'簡易入力モード'!B361,"")</f>
        <v/>
      </c>
      <c r="D361" s="19">
        <f>IF('簡易入力モード'!C361&lt;&gt;"",'簡易入力モード'!C361,"")</f>
        <v/>
      </c>
      <c r="E361" s="19" t="n"/>
      <c r="F361" s="19" t="n"/>
      <c r="G361" s="19" t="n"/>
      <c r="H361" s="19" t="n"/>
      <c r="I361" s="19" t="n"/>
      <c r="J361" s="19" t="n"/>
      <c r="K361" s="19" t="n"/>
      <c r="L361" s="20" t="n"/>
      <c r="M361" s="20" t="n"/>
      <c r="N361" s="20" t="n"/>
      <c r="O361" s="20" t="n"/>
      <c r="P361" s="20" t="n"/>
      <c r="Q361" s="20" t="n"/>
      <c r="R361" s="18">
        <f>IF('簡易入力モード'!E361&lt;&gt;"",'簡易入力モード'!E361,"")</f>
        <v/>
      </c>
      <c r="S361" s="21" t="n"/>
      <c r="T361" s="19" t="n"/>
      <c r="U361" s="22">
        <f>IFERROR(C361*(D361+E361),"")</f>
        <v/>
      </c>
      <c r="V361" s="22">
        <f>ROUND(100*(0.2*MIN(1,IFERROR(C361/20,0))+0.15*MIN(1,IFERROR(E361/30,0))+0.2*IF(TRIM(G361)="高",1,IF(TRIM(G361)="中",0.5,0))+0.15*IF(TRIM(H361)="高",1,IF(TRIM(H361)="中",0.5,0))+0.1*MIN(1,IFERROR(F361/20,0))+0.15*IF(TRIM(I361)="高",1,IF(TRIM(I361)="中",0.5,0))+0.15*(1-IF(TRIM(J361)="高",1,IF(TRIM(J361)="中",0.5,0)))),0)</f>
        <v/>
      </c>
      <c r="W361" s="22">
        <f>IF(G361="高",IF(H361&lt;&gt;"低","GAS",IF(I361="高","NotebookLM","Gem")),IF(I361="高","NotebookLM","Gem"))</f>
        <v/>
      </c>
      <c r="X361" s="22">
        <f>IF(W361="Gem",0.4,IF(W361="NotebookLM",0.5,IF(W361="GAS",0.7,IF(W361="Microsoft Copilot",0.4,IF(W361="Microsoft 365 AI",0.4,IF(W361="Power Automate",0.7,IF(W361="Power Apps",0.6,IF(W361="ChatGPT",0.5,IF(W361="Claude",0.5,IF(W361="Gemini",0.5,IF(W361="Dify",0.6,IF(W361="n8n",0.7,IF(W361="Make",0.7,IF(W361="Zapier",0.7,IF(W361="その他",0.5,0.5)))))))))))))))</f>
        <v/>
      </c>
      <c r="Y361" s="22">
        <f>IFERROR(U361*(1-X361),"")</f>
        <v/>
      </c>
      <c r="Z361" s="22">
        <f>IFERROR(U361-Y361,"")</f>
        <v/>
      </c>
      <c r="AA361" s="22">
        <f>IF(AND(P361&gt;0,Q361&gt;=0),P361-Q361,"")</f>
        <v/>
      </c>
      <c r="AB361" s="22">
        <f>IF(P361&gt;0,(P361-Q361)/P361,"")</f>
        <v/>
      </c>
    </row>
    <row r="362" hidden="1" ht="15.75" customHeight="1" s="44">
      <c r="A362" s="18">
        <f>IF('簡易入力モード'!A362&lt;&gt;"",'簡易入力モード'!A362,"")</f>
        <v/>
      </c>
      <c r="B362" s="18" t="n"/>
      <c r="C362" s="19">
        <f>IF('簡易入力モード'!B362&lt;&gt;"",'簡易入力モード'!B362,"")</f>
        <v/>
      </c>
      <c r="D362" s="19">
        <f>IF('簡易入力モード'!C362&lt;&gt;"",'簡易入力モード'!C362,"")</f>
        <v/>
      </c>
      <c r="E362" s="19" t="n"/>
      <c r="F362" s="19" t="n"/>
      <c r="G362" s="19" t="n"/>
      <c r="H362" s="19" t="n"/>
      <c r="I362" s="19" t="n"/>
      <c r="J362" s="19" t="n"/>
      <c r="K362" s="19" t="n"/>
      <c r="L362" s="20" t="n"/>
      <c r="M362" s="20" t="n"/>
      <c r="N362" s="20" t="n"/>
      <c r="O362" s="20" t="n"/>
      <c r="P362" s="20" t="n"/>
      <c r="Q362" s="20" t="n"/>
      <c r="R362" s="18">
        <f>IF('簡易入力モード'!E362&lt;&gt;"",'簡易入力モード'!E362,"")</f>
        <v/>
      </c>
      <c r="S362" s="21" t="n"/>
      <c r="T362" s="19" t="n"/>
      <c r="U362" s="22">
        <f>IFERROR(C362*(D362+E362),"")</f>
        <v/>
      </c>
      <c r="V362" s="22">
        <f>ROUND(100*(0.2*MIN(1,IFERROR(C362/20,0))+0.15*MIN(1,IFERROR(E362/30,0))+0.2*IF(TRIM(G362)="高",1,IF(TRIM(G362)="中",0.5,0))+0.15*IF(TRIM(H362)="高",1,IF(TRIM(H362)="中",0.5,0))+0.1*MIN(1,IFERROR(F362/20,0))+0.15*IF(TRIM(I362)="高",1,IF(TRIM(I362)="中",0.5,0))+0.15*(1-IF(TRIM(J362)="高",1,IF(TRIM(J362)="中",0.5,0)))),0)</f>
        <v/>
      </c>
      <c r="W362" s="22">
        <f>IF(G362="高",IF(H362&lt;&gt;"低","GAS",IF(I362="高","NotebookLM","Gem")),IF(I362="高","NotebookLM","Gem"))</f>
        <v/>
      </c>
      <c r="X362" s="22">
        <f>IF(W362="Gem",0.4,IF(W362="NotebookLM",0.5,IF(W362="GAS",0.7,IF(W362="Microsoft Copilot",0.4,IF(W362="Microsoft 365 AI",0.4,IF(W362="Power Automate",0.7,IF(W362="Power Apps",0.6,IF(W362="ChatGPT",0.5,IF(W362="Claude",0.5,IF(W362="Gemini",0.5,IF(W362="Dify",0.6,IF(W362="n8n",0.7,IF(W362="Make",0.7,IF(W362="Zapier",0.7,IF(W362="その他",0.5,0.5)))))))))))))))</f>
        <v/>
      </c>
      <c r="Y362" s="22">
        <f>IFERROR(U362*(1-X362),"")</f>
        <v/>
      </c>
      <c r="Z362" s="22">
        <f>IFERROR(U362-Y362,"")</f>
        <v/>
      </c>
      <c r="AA362" s="22">
        <f>IF(AND(P362&gt;0,Q362&gt;=0),P362-Q362,"")</f>
        <v/>
      </c>
      <c r="AB362" s="22">
        <f>IF(P362&gt;0,(P362-Q362)/P362,"")</f>
        <v/>
      </c>
    </row>
    <row r="363" hidden="1" ht="15.75" customHeight="1" s="44">
      <c r="A363" s="18">
        <f>IF('簡易入力モード'!A363&lt;&gt;"",'簡易入力モード'!A363,"")</f>
        <v/>
      </c>
      <c r="B363" s="18" t="n"/>
      <c r="C363" s="19">
        <f>IF('簡易入力モード'!B363&lt;&gt;"",'簡易入力モード'!B363,"")</f>
        <v/>
      </c>
      <c r="D363" s="19">
        <f>IF('簡易入力モード'!C363&lt;&gt;"",'簡易入力モード'!C363,"")</f>
        <v/>
      </c>
      <c r="E363" s="19" t="n"/>
      <c r="F363" s="19" t="n"/>
      <c r="G363" s="19" t="n"/>
      <c r="H363" s="19" t="n"/>
      <c r="I363" s="19" t="n"/>
      <c r="J363" s="19" t="n"/>
      <c r="K363" s="19" t="n"/>
      <c r="L363" s="20" t="n"/>
      <c r="M363" s="20" t="n"/>
      <c r="N363" s="20" t="n"/>
      <c r="O363" s="20" t="n"/>
      <c r="P363" s="20" t="n"/>
      <c r="Q363" s="20" t="n"/>
      <c r="R363" s="18">
        <f>IF('簡易入力モード'!E363&lt;&gt;"",'簡易入力モード'!E363,"")</f>
        <v/>
      </c>
      <c r="S363" s="21" t="n"/>
      <c r="T363" s="19" t="n"/>
      <c r="U363" s="22">
        <f>IFERROR(C363*(D363+E363),"")</f>
        <v/>
      </c>
      <c r="V363" s="22">
        <f>ROUND(100*(0.2*MIN(1,IFERROR(C363/20,0))+0.15*MIN(1,IFERROR(E363/30,0))+0.2*IF(TRIM(G363)="高",1,IF(TRIM(G363)="中",0.5,0))+0.15*IF(TRIM(H363)="高",1,IF(TRIM(H363)="中",0.5,0))+0.1*MIN(1,IFERROR(F363/20,0))+0.15*IF(TRIM(I363)="高",1,IF(TRIM(I363)="中",0.5,0))+0.15*(1-IF(TRIM(J363)="高",1,IF(TRIM(J363)="中",0.5,0)))),0)</f>
        <v/>
      </c>
      <c r="W363" s="22">
        <f>IF(G363="高",IF(H363&lt;&gt;"低","GAS",IF(I363="高","NotebookLM","Gem")),IF(I363="高","NotebookLM","Gem"))</f>
        <v/>
      </c>
      <c r="X363" s="22">
        <f>IF(W363="Gem",0.4,IF(W363="NotebookLM",0.5,IF(W363="GAS",0.7,IF(W363="Microsoft Copilot",0.4,IF(W363="Microsoft 365 AI",0.4,IF(W363="Power Automate",0.7,IF(W363="Power Apps",0.6,IF(W363="ChatGPT",0.5,IF(W363="Claude",0.5,IF(W363="Gemini",0.5,IF(W363="Dify",0.6,IF(W363="n8n",0.7,IF(W363="Make",0.7,IF(W363="Zapier",0.7,IF(W363="その他",0.5,0.5)))))))))))))))</f>
        <v/>
      </c>
      <c r="Y363" s="22">
        <f>IFERROR(U363*(1-X363),"")</f>
        <v/>
      </c>
      <c r="Z363" s="22">
        <f>IFERROR(U363-Y363,"")</f>
        <v/>
      </c>
      <c r="AA363" s="22">
        <f>IF(AND(P363&gt;0,Q363&gt;=0),P363-Q363,"")</f>
        <v/>
      </c>
      <c r="AB363" s="22">
        <f>IF(P363&gt;0,(P363-Q363)/P363,"")</f>
        <v/>
      </c>
    </row>
    <row r="364" hidden="1" ht="15.75" customHeight="1" s="44">
      <c r="A364" s="18">
        <f>IF('簡易入力モード'!A364&lt;&gt;"",'簡易入力モード'!A364,"")</f>
        <v/>
      </c>
      <c r="B364" s="18" t="n"/>
      <c r="C364" s="19">
        <f>IF('簡易入力モード'!B364&lt;&gt;"",'簡易入力モード'!B364,"")</f>
        <v/>
      </c>
      <c r="D364" s="19">
        <f>IF('簡易入力モード'!C364&lt;&gt;"",'簡易入力モード'!C364,"")</f>
        <v/>
      </c>
      <c r="E364" s="19" t="n"/>
      <c r="F364" s="19" t="n"/>
      <c r="G364" s="19" t="n"/>
      <c r="H364" s="19" t="n"/>
      <c r="I364" s="19" t="n"/>
      <c r="J364" s="19" t="n"/>
      <c r="K364" s="19" t="n"/>
      <c r="L364" s="20" t="n"/>
      <c r="M364" s="20" t="n"/>
      <c r="N364" s="20" t="n"/>
      <c r="O364" s="20" t="n"/>
      <c r="P364" s="20" t="n"/>
      <c r="Q364" s="20" t="n"/>
      <c r="R364" s="18">
        <f>IF('簡易入力モード'!E364&lt;&gt;"",'簡易入力モード'!E364,"")</f>
        <v/>
      </c>
      <c r="S364" s="21" t="n"/>
      <c r="T364" s="19" t="n"/>
      <c r="U364" s="22">
        <f>IFERROR(C364*(D364+E364),"")</f>
        <v/>
      </c>
      <c r="V364" s="22">
        <f>ROUND(100*(0.2*MIN(1,IFERROR(C364/20,0))+0.15*MIN(1,IFERROR(E364/30,0))+0.2*IF(TRIM(G364)="高",1,IF(TRIM(G364)="中",0.5,0))+0.15*IF(TRIM(H364)="高",1,IF(TRIM(H364)="中",0.5,0))+0.1*MIN(1,IFERROR(F364/20,0))+0.15*IF(TRIM(I364)="高",1,IF(TRIM(I364)="中",0.5,0))+0.15*(1-IF(TRIM(J364)="高",1,IF(TRIM(J364)="中",0.5,0)))),0)</f>
        <v/>
      </c>
      <c r="W364" s="22">
        <f>IF(G364="高",IF(H364&lt;&gt;"低","GAS",IF(I364="高","NotebookLM","Gem")),IF(I364="高","NotebookLM","Gem"))</f>
        <v/>
      </c>
      <c r="X364" s="22">
        <f>IF(W364="Gem",0.4,IF(W364="NotebookLM",0.5,IF(W364="GAS",0.7,IF(W364="Microsoft Copilot",0.4,IF(W364="Microsoft 365 AI",0.4,IF(W364="Power Automate",0.7,IF(W364="Power Apps",0.6,IF(W364="ChatGPT",0.5,IF(W364="Claude",0.5,IF(W364="Gemini",0.5,IF(W364="Dify",0.6,IF(W364="n8n",0.7,IF(W364="Make",0.7,IF(W364="Zapier",0.7,IF(W364="その他",0.5,0.5)))))))))))))))</f>
        <v/>
      </c>
      <c r="Y364" s="22">
        <f>IFERROR(U364*(1-X364),"")</f>
        <v/>
      </c>
      <c r="Z364" s="22">
        <f>IFERROR(U364-Y364,"")</f>
        <v/>
      </c>
      <c r="AA364" s="22">
        <f>IF(AND(P364&gt;0,Q364&gt;=0),P364-Q364,"")</f>
        <v/>
      </c>
      <c r="AB364" s="22">
        <f>IF(P364&gt;0,(P364-Q364)/P364,"")</f>
        <v/>
      </c>
    </row>
    <row r="365" hidden="1" ht="15.75" customHeight="1" s="44">
      <c r="A365" s="18">
        <f>IF('簡易入力モード'!A365&lt;&gt;"",'簡易入力モード'!A365,"")</f>
        <v/>
      </c>
      <c r="B365" s="18" t="n"/>
      <c r="C365" s="19">
        <f>IF('簡易入力モード'!B365&lt;&gt;"",'簡易入力モード'!B365,"")</f>
        <v/>
      </c>
      <c r="D365" s="19">
        <f>IF('簡易入力モード'!C365&lt;&gt;"",'簡易入力モード'!C365,"")</f>
        <v/>
      </c>
      <c r="E365" s="19" t="n"/>
      <c r="F365" s="19" t="n"/>
      <c r="G365" s="19" t="n"/>
      <c r="H365" s="19" t="n"/>
      <c r="I365" s="19" t="n"/>
      <c r="J365" s="19" t="n"/>
      <c r="K365" s="19" t="n"/>
      <c r="L365" s="20" t="n"/>
      <c r="M365" s="20" t="n"/>
      <c r="N365" s="20" t="n"/>
      <c r="O365" s="20" t="n"/>
      <c r="P365" s="20" t="n"/>
      <c r="Q365" s="20" t="n"/>
      <c r="R365" s="18">
        <f>IF('簡易入力モード'!E365&lt;&gt;"",'簡易入力モード'!E365,"")</f>
        <v/>
      </c>
      <c r="S365" s="21" t="n"/>
      <c r="T365" s="19" t="n"/>
      <c r="U365" s="22">
        <f>IFERROR(C365*(D365+E365),"")</f>
        <v/>
      </c>
      <c r="V365" s="22">
        <f>ROUND(100*(0.2*MIN(1,IFERROR(C365/20,0))+0.15*MIN(1,IFERROR(E365/30,0))+0.2*IF(TRIM(G365)="高",1,IF(TRIM(G365)="中",0.5,0))+0.15*IF(TRIM(H365)="高",1,IF(TRIM(H365)="中",0.5,0))+0.1*MIN(1,IFERROR(F365/20,0))+0.15*IF(TRIM(I365)="高",1,IF(TRIM(I365)="中",0.5,0))+0.15*(1-IF(TRIM(J365)="高",1,IF(TRIM(J365)="中",0.5,0)))),0)</f>
        <v/>
      </c>
      <c r="W365" s="22">
        <f>IF(G365="高",IF(H365&lt;&gt;"低","GAS",IF(I365="高","NotebookLM","Gem")),IF(I365="高","NotebookLM","Gem"))</f>
        <v/>
      </c>
      <c r="X365" s="22">
        <f>IF(W365="Gem",0.4,IF(W365="NotebookLM",0.5,IF(W365="GAS",0.7,IF(W365="Microsoft Copilot",0.4,IF(W365="Microsoft 365 AI",0.4,IF(W365="Power Automate",0.7,IF(W365="Power Apps",0.6,IF(W365="ChatGPT",0.5,IF(W365="Claude",0.5,IF(W365="Gemini",0.5,IF(W365="Dify",0.6,IF(W365="n8n",0.7,IF(W365="Make",0.7,IF(W365="Zapier",0.7,IF(W365="その他",0.5,0.5)))))))))))))))</f>
        <v/>
      </c>
      <c r="Y365" s="22">
        <f>IFERROR(U365*(1-X365),"")</f>
        <v/>
      </c>
      <c r="Z365" s="22">
        <f>IFERROR(U365-Y365,"")</f>
        <v/>
      </c>
      <c r="AA365" s="22">
        <f>IF(AND(P365&gt;0,Q365&gt;=0),P365-Q365,"")</f>
        <v/>
      </c>
      <c r="AB365" s="22">
        <f>IF(P365&gt;0,(P365-Q365)/P365,"")</f>
        <v/>
      </c>
    </row>
    <row r="366" hidden="1" ht="15.75" customHeight="1" s="44">
      <c r="A366" s="18">
        <f>IF('簡易入力モード'!A366&lt;&gt;"",'簡易入力モード'!A366,"")</f>
        <v/>
      </c>
      <c r="B366" s="18" t="n"/>
      <c r="C366" s="19">
        <f>IF('簡易入力モード'!B366&lt;&gt;"",'簡易入力モード'!B366,"")</f>
        <v/>
      </c>
      <c r="D366" s="19">
        <f>IF('簡易入力モード'!C366&lt;&gt;"",'簡易入力モード'!C366,"")</f>
        <v/>
      </c>
      <c r="E366" s="19" t="n"/>
      <c r="F366" s="19" t="n"/>
      <c r="G366" s="19" t="n"/>
      <c r="H366" s="19" t="n"/>
      <c r="I366" s="19" t="n"/>
      <c r="J366" s="19" t="n"/>
      <c r="K366" s="19" t="n"/>
      <c r="L366" s="20" t="n"/>
      <c r="M366" s="20" t="n"/>
      <c r="N366" s="20" t="n"/>
      <c r="O366" s="20" t="n"/>
      <c r="P366" s="20" t="n"/>
      <c r="Q366" s="20" t="n"/>
      <c r="R366" s="18">
        <f>IF('簡易入力モード'!E366&lt;&gt;"",'簡易入力モード'!E366,"")</f>
        <v/>
      </c>
      <c r="S366" s="21" t="n"/>
      <c r="T366" s="19" t="n"/>
      <c r="U366" s="22">
        <f>IFERROR(C366*(D366+E366),"")</f>
        <v/>
      </c>
      <c r="V366" s="22">
        <f>ROUND(100*(0.2*MIN(1,IFERROR(C366/20,0))+0.15*MIN(1,IFERROR(E366/30,0))+0.2*IF(TRIM(G366)="高",1,IF(TRIM(G366)="中",0.5,0))+0.15*IF(TRIM(H366)="高",1,IF(TRIM(H366)="中",0.5,0))+0.1*MIN(1,IFERROR(F366/20,0))+0.15*IF(TRIM(I366)="高",1,IF(TRIM(I366)="中",0.5,0))+0.15*(1-IF(TRIM(J366)="高",1,IF(TRIM(J366)="中",0.5,0)))),0)</f>
        <v/>
      </c>
      <c r="W366" s="22">
        <f>IF(G366="高",IF(H366&lt;&gt;"低","GAS",IF(I366="高","NotebookLM","Gem")),IF(I366="高","NotebookLM","Gem"))</f>
        <v/>
      </c>
      <c r="X366" s="22">
        <f>IF(W366="Gem",0.4,IF(W366="NotebookLM",0.5,IF(W366="GAS",0.7,IF(W366="Microsoft Copilot",0.4,IF(W366="Microsoft 365 AI",0.4,IF(W366="Power Automate",0.7,IF(W366="Power Apps",0.6,IF(W366="ChatGPT",0.5,IF(W366="Claude",0.5,IF(W366="Gemini",0.5,IF(W366="Dify",0.6,IF(W366="n8n",0.7,IF(W366="Make",0.7,IF(W366="Zapier",0.7,IF(W366="その他",0.5,0.5)))))))))))))))</f>
        <v/>
      </c>
      <c r="Y366" s="22">
        <f>IFERROR(U366*(1-X366),"")</f>
        <v/>
      </c>
      <c r="Z366" s="22">
        <f>IFERROR(U366-Y366,"")</f>
        <v/>
      </c>
      <c r="AA366" s="22">
        <f>IF(AND(P366&gt;0,Q366&gt;=0),P366-Q366,"")</f>
        <v/>
      </c>
      <c r="AB366" s="22">
        <f>IF(P366&gt;0,(P366-Q366)/P366,"")</f>
        <v/>
      </c>
    </row>
    <row r="367" hidden="1" ht="15.75" customHeight="1" s="44">
      <c r="A367" s="18">
        <f>IF('簡易入力モード'!A367&lt;&gt;"",'簡易入力モード'!A367,"")</f>
        <v/>
      </c>
      <c r="B367" s="18" t="n"/>
      <c r="C367" s="19">
        <f>IF('簡易入力モード'!B367&lt;&gt;"",'簡易入力モード'!B367,"")</f>
        <v/>
      </c>
      <c r="D367" s="19">
        <f>IF('簡易入力モード'!C367&lt;&gt;"",'簡易入力モード'!C367,"")</f>
        <v/>
      </c>
      <c r="E367" s="19" t="n"/>
      <c r="F367" s="19" t="n"/>
      <c r="G367" s="19" t="n"/>
      <c r="H367" s="19" t="n"/>
      <c r="I367" s="19" t="n"/>
      <c r="J367" s="19" t="n"/>
      <c r="K367" s="19" t="n"/>
      <c r="L367" s="20" t="n"/>
      <c r="M367" s="20" t="n"/>
      <c r="N367" s="20" t="n"/>
      <c r="O367" s="20" t="n"/>
      <c r="P367" s="20" t="n"/>
      <c r="Q367" s="20" t="n"/>
      <c r="R367" s="18">
        <f>IF('簡易入力モード'!E367&lt;&gt;"",'簡易入力モード'!E367,"")</f>
        <v/>
      </c>
      <c r="S367" s="21" t="n"/>
      <c r="T367" s="19" t="n"/>
      <c r="U367" s="22">
        <f>IFERROR(C367*(D367+E367),"")</f>
        <v/>
      </c>
      <c r="V367" s="22">
        <f>ROUND(100*(0.2*MIN(1,IFERROR(C367/20,0))+0.15*MIN(1,IFERROR(E367/30,0))+0.2*IF(TRIM(G367)="高",1,IF(TRIM(G367)="中",0.5,0))+0.15*IF(TRIM(H367)="高",1,IF(TRIM(H367)="中",0.5,0))+0.1*MIN(1,IFERROR(F367/20,0))+0.15*IF(TRIM(I367)="高",1,IF(TRIM(I367)="中",0.5,0))+0.15*(1-IF(TRIM(J367)="高",1,IF(TRIM(J367)="中",0.5,0)))),0)</f>
        <v/>
      </c>
      <c r="W367" s="22">
        <f>IF(G367="高",IF(H367&lt;&gt;"低","GAS",IF(I367="高","NotebookLM","Gem")),IF(I367="高","NotebookLM","Gem"))</f>
        <v/>
      </c>
      <c r="X367" s="22">
        <f>IF(W367="Gem",0.4,IF(W367="NotebookLM",0.5,IF(W367="GAS",0.7,IF(W367="Microsoft Copilot",0.4,IF(W367="Microsoft 365 AI",0.4,IF(W367="Power Automate",0.7,IF(W367="Power Apps",0.6,IF(W367="ChatGPT",0.5,IF(W367="Claude",0.5,IF(W367="Gemini",0.5,IF(W367="Dify",0.6,IF(W367="n8n",0.7,IF(W367="Make",0.7,IF(W367="Zapier",0.7,IF(W367="その他",0.5,0.5)))))))))))))))</f>
        <v/>
      </c>
      <c r="Y367" s="22">
        <f>IFERROR(U367*(1-X367),"")</f>
        <v/>
      </c>
      <c r="Z367" s="22">
        <f>IFERROR(U367-Y367,"")</f>
        <v/>
      </c>
      <c r="AA367" s="22">
        <f>IF(AND(P367&gt;0,Q367&gt;=0),P367-Q367,"")</f>
        <v/>
      </c>
      <c r="AB367" s="22">
        <f>IF(P367&gt;0,(P367-Q367)/P367,"")</f>
        <v/>
      </c>
    </row>
    <row r="368" hidden="1" ht="15.75" customHeight="1" s="44">
      <c r="A368" s="18">
        <f>IF('簡易入力モード'!A368&lt;&gt;"",'簡易入力モード'!A368,"")</f>
        <v/>
      </c>
      <c r="B368" s="18" t="n"/>
      <c r="C368" s="19">
        <f>IF('簡易入力モード'!B368&lt;&gt;"",'簡易入力モード'!B368,"")</f>
        <v/>
      </c>
      <c r="D368" s="19">
        <f>IF('簡易入力モード'!C368&lt;&gt;"",'簡易入力モード'!C368,"")</f>
        <v/>
      </c>
      <c r="E368" s="19" t="n"/>
      <c r="F368" s="19" t="n"/>
      <c r="G368" s="19" t="n"/>
      <c r="H368" s="19" t="n"/>
      <c r="I368" s="19" t="n"/>
      <c r="J368" s="19" t="n"/>
      <c r="K368" s="19" t="n"/>
      <c r="L368" s="20" t="n"/>
      <c r="M368" s="20" t="n"/>
      <c r="N368" s="20" t="n"/>
      <c r="O368" s="20" t="n"/>
      <c r="P368" s="20" t="n"/>
      <c r="Q368" s="20" t="n"/>
      <c r="R368" s="18">
        <f>IF('簡易入力モード'!E368&lt;&gt;"",'簡易入力モード'!E368,"")</f>
        <v/>
      </c>
      <c r="S368" s="21" t="n"/>
      <c r="T368" s="19" t="n"/>
      <c r="U368" s="22">
        <f>IFERROR(C368*(D368+E368),"")</f>
        <v/>
      </c>
      <c r="V368" s="22">
        <f>ROUND(100*(0.2*MIN(1,IFERROR(C368/20,0))+0.15*MIN(1,IFERROR(E368/30,0))+0.2*IF(TRIM(G368)="高",1,IF(TRIM(G368)="中",0.5,0))+0.15*IF(TRIM(H368)="高",1,IF(TRIM(H368)="中",0.5,0))+0.1*MIN(1,IFERROR(F368/20,0))+0.15*IF(TRIM(I368)="高",1,IF(TRIM(I368)="中",0.5,0))+0.15*(1-IF(TRIM(J368)="高",1,IF(TRIM(J368)="中",0.5,0)))),0)</f>
        <v/>
      </c>
      <c r="W368" s="22">
        <f>IF(G368="高",IF(H368&lt;&gt;"低","GAS",IF(I368="高","NotebookLM","Gem")),IF(I368="高","NotebookLM","Gem"))</f>
        <v/>
      </c>
      <c r="X368" s="22">
        <f>IF(W368="Gem",0.4,IF(W368="NotebookLM",0.5,IF(W368="GAS",0.7,IF(W368="Microsoft Copilot",0.4,IF(W368="Microsoft 365 AI",0.4,IF(W368="Power Automate",0.7,IF(W368="Power Apps",0.6,IF(W368="ChatGPT",0.5,IF(W368="Claude",0.5,IF(W368="Gemini",0.5,IF(W368="Dify",0.6,IF(W368="n8n",0.7,IF(W368="Make",0.7,IF(W368="Zapier",0.7,IF(W368="その他",0.5,0.5)))))))))))))))</f>
        <v/>
      </c>
      <c r="Y368" s="22">
        <f>IFERROR(U368*(1-X368),"")</f>
        <v/>
      </c>
      <c r="Z368" s="22">
        <f>IFERROR(U368-Y368,"")</f>
        <v/>
      </c>
      <c r="AA368" s="22">
        <f>IF(AND(P368&gt;0,Q368&gt;=0),P368-Q368,"")</f>
        <v/>
      </c>
      <c r="AB368" s="22">
        <f>IF(P368&gt;0,(P368-Q368)/P368,"")</f>
        <v/>
      </c>
    </row>
    <row r="369" hidden="1" ht="15.75" customHeight="1" s="44">
      <c r="A369" s="18">
        <f>IF('簡易入力モード'!A369&lt;&gt;"",'簡易入力モード'!A369,"")</f>
        <v/>
      </c>
      <c r="B369" s="18" t="n"/>
      <c r="C369" s="19">
        <f>IF('簡易入力モード'!B369&lt;&gt;"",'簡易入力モード'!B369,"")</f>
        <v/>
      </c>
      <c r="D369" s="19">
        <f>IF('簡易入力モード'!C369&lt;&gt;"",'簡易入力モード'!C369,"")</f>
        <v/>
      </c>
      <c r="E369" s="19" t="n"/>
      <c r="F369" s="19" t="n"/>
      <c r="G369" s="19" t="n"/>
      <c r="H369" s="19" t="n"/>
      <c r="I369" s="19" t="n"/>
      <c r="J369" s="19" t="n"/>
      <c r="K369" s="19" t="n"/>
      <c r="L369" s="20" t="n"/>
      <c r="M369" s="20" t="n"/>
      <c r="N369" s="20" t="n"/>
      <c r="O369" s="20" t="n"/>
      <c r="P369" s="20" t="n"/>
      <c r="Q369" s="20" t="n"/>
      <c r="R369" s="18">
        <f>IF('簡易入力モード'!E369&lt;&gt;"",'簡易入力モード'!E369,"")</f>
        <v/>
      </c>
      <c r="S369" s="21" t="n"/>
      <c r="T369" s="19" t="n"/>
      <c r="U369" s="22">
        <f>IFERROR(C369*(D369+E369),"")</f>
        <v/>
      </c>
      <c r="V369" s="22">
        <f>ROUND(100*(0.2*MIN(1,IFERROR(C369/20,0))+0.15*MIN(1,IFERROR(E369/30,0))+0.2*IF(TRIM(G369)="高",1,IF(TRIM(G369)="中",0.5,0))+0.15*IF(TRIM(H369)="高",1,IF(TRIM(H369)="中",0.5,0))+0.1*MIN(1,IFERROR(F369/20,0))+0.15*IF(TRIM(I369)="高",1,IF(TRIM(I369)="中",0.5,0))+0.15*(1-IF(TRIM(J369)="高",1,IF(TRIM(J369)="中",0.5,0)))),0)</f>
        <v/>
      </c>
      <c r="W369" s="22">
        <f>IF(G369="高",IF(H369&lt;&gt;"低","GAS",IF(I369="高","NotebookLM","Gem")),IF(I369="高","NotebookLM","Gem"))</f>
        <v/>
      </c>
      <c r="X369" s="22">
        <f>IF(W369="Gem",0.4,IF(W369="NotebookLM",0.5,IF(W369="GAS",0.7,IF(W369="Microsoft Copilot",0.4,IF(W369="Microsoft 365 AI",0.4,IF(W369="Power Automate",0.7,IF(W369="Power Apps",0.6,IF(W369="ChatGPT",0.5,IF(W369="Claude",0.5,IF(W369="Gemini",0.5,IF(W369="Dify",0.6,IF(W369="n8n",0.7,IF(W369="Make",0.7,IF(W369="Zapier",0.7,IF(W369="その他",0.5,0.5)))))))))))))))</f>
        <v/>
      </c>
      <c r="Y369" s="22">
        <f>IFERROR(U369*(1-X369),"")</f>
        <v/>
      </c>
      <c r="Z369" s="22">
        <f>IFERROR(U369-Y369,"")</f>
        <v/>
      </c>
      <c r="AA369" s="22">
        <f>IF(AND(P369&gt;0,Q369&gt;=0),P369-Q369,"")</f>
        <v/>
      </c>
      <c r="AB369" s="22">
        <f>IF(P369&gt;0,(P369-Q369)/P369,"")</f>
        <v/>
      </c>
    </row>
    <row r="370" hidden="1" ht="15.75" customHeight="1" s="44">
      <c r="A370" s="18">
        <f>IF('簡易入力モード'!A370&lt;&gt;"",'簡易入力モード'!A370,"")</f>
        <v/>
      </c>
      <c r="B370" s="18" t="n"/>
      <c r="C370" s="19">
        <f>IF('簡易入力モード'!B370&lt;&gt;"",'簡易入力モード'!B370,"")</f>
        <v/>
      </c>
      <c r="D370" s="19">
        <f>IF('簡易入力モード'!C370&lt;&gt;"",'簡易入力モード'!C370,"")</f>
        <v/>
      </c>
      <c r="E370" s="19" t="n"/>
      <c r="F370" s="19" t="n"/>
      <c r="G370" s="19" t="n"/>
      <c r="H370" s="19" t="n"/>
      <c r="I370" s="19" t="n"/>
      <c r="J370" s="19" t="n"/>
      <c r="K370" s="19" t="n"/>
      <c r="L370" s="20" t="n"/>
      <c r="M370" s="20" t="n"/>
      <c r="N370" s="20" t="n"/>
      <c r="O370" s="20" t="n"/>
      <c r="P370" s="20" t="n"/>
      <c r="Q370" s="20" t="n"/>
      <c r="R370" s="18">
        <f>IF('簡易入力モード'!E370&lt;&gt;"",'簡易入力モード'!E370,"")</f>
        <v/>
      </c>
      <c r="S370" s="21" t="n"/>
      <c r="T370" s="19" t="n"/>
      <c r="U370" s="22">
        <f>IFERROR(C370*(D370+E370),"")</f>
        <v/>
      </c>
      <c r="V370" s="22">
        <f>ROUND(100*(0.2*MIN(1,IFERROR(C370/20,0))+0.15*MIN(1,IFERROR(E370/30,0))+0.2*IF(TRIM(G370)="高",1,IF(TRIM(G370)="中",0.5,0))+0.15*IF(TRIM(H370)="高",1,IF(TRIM(H370)="中",0.5,0))+0.1*MIN(1,IFERROR(F370/20,0))+0.15*IF(TRIM(I370)="高",1,IF(TRIM(I370)="中",0.5,0))+0.15*(1-IF(TRIM(J370)="高",1,IF(TRIM(J370)="中",0.5,0)))),0)</f>
        <v/>
      </c>
      <c r="W370" s="22">
        <f>IF(G370="高",IF(H370&lt;&gt;"低","GAS",IF(I370="高","NotebookLM","Gem")),IF(I370="高","NotebookLM","Gem"))</f>
        <v/>
      </c>
      <c r="X370" s="22">
        <f>IF(W370="Gem",0.4,IF(W370="NotebookLM",0.5,IF(W370="GAS",0.7,IF(W370="Microsoft Copilot",0.4,IF(W370="Microsoft 365 AI",0.4,IF(W370="Power Automate",0.7,IF(W370="Power Apps",0.6,IF(W370="ChatGPT",0.5,IF(W370="Claude",0.5,IF(W370="Gemini",0.5,IF(W370="Dify",0.6,IF(W370="n8n",0.7,IF(W370="Make",0.7,IF(W370="Zapier",0.7,IF(W370="その他",0.5,0.5)))))))))))))))</f>
        <v/>
      </c>
      <c r="Y370" s="22">
        <f>IFERROR(U370*(1-X370),"")</f>
        <v/>
      </c>
      <c r="Z370" s="22">
        <f>IFERROR(U370-Y370,"")</f>
        <v/>
      </c>
      <c r="AA370" s="22">
        <f>IF(AND(P370&gt;0,Q370&gt;=0),P370-Q370,"")</f>
        <v/>
      </c>
      <c r="AB370" s="22">
        <f>IF(P370&gt;0,(P370-Q370)/P370,"")</f>
        <v/>
      </c>
    </row>
    <row r="371" hidden="1" ht="15.75" customHeight="1" s="44">
      <c r="A371" s="18">
        <f>IF('簡易入力モード'!A371&lt;&gt;"",'簡易入力モード'!A371,"")</f>
        <v/>
      </c>
      <c r="B371" s="18" t="n"/>
      <c r="C371" s="19">
        <f>IF('簡易入力モード'!B371&lt;&gt;"",'簡易入力モード'!B371,"")</f>
        <v/>
      </c>
      <c r="D371" s="19">
        <f>IF('簡易入力モード'!C371&lt;&gt;"",'簡易入力モード'!C371,"")</f>
        <v/>
      </c>
      <c r="E371" s="19" t="n"/>
      <c r="F371" s="19" t="n"/>
      <c r="G371" s="19" t="n"/>
      <c r="H371" s="19" t="n"/>
      <c r="I371" s="19" t="n"/>
      <c r="J371" s="19" t="n"/>
      <c r="K371" s="19" t="n"/>
      <c r="L371" s="20" t="n"/>
      <c r="M371" s="20" t="n"/>
      <c r="N371" s="20" t="n"/>
      <c r="O371" s="20" t="n"/>
      <c r="P371" s="20" t="n"/>
      <c r="Q371" s="20" t="n"/>
      <c r="R371" s="18">
        <f>IF('簡易入力モード'!E371&lt;&gt;"",'簡易入力モード'!E371,"")</f>
        <v/>
      </c>
      <c r="S371" s="21" t="n"/>
      <c r="T371" s="19" t="n"/>
      <c r="U371" s="22">
        <f>IFERROR(C371*(D371+E371),"")</f>
        <v/>
      </c>
      <c r="V371" s="22">
        <f>ROUND(100*(0.2*MIN(1,IFERROR(C371/20,0))+0.15*MIN(1,IFERROR(E371/30,0))+0.2*IF(TRIM(G371)="高",1,IF(TRIM(G371)="中",0.5,0))+0.15*IF(TRIM(H371)="高",1,IF(TRIM(H371)="中",0.5,0))+0.1*MIN(1,IFERROR(F371/20,0))+0.15*IF(TRIM(I371)="高",1,IF(TRIM(I371)="中",0.5,0))+0.15*(1-IF(TRIM(J371)="高",1,IF(TRIM(J371)="中",0.5,0)))),0)</f>
        <v/>
      </c>
      <c r="W371" s="22">
        <f>IF(G371="高",IF(H371&lt;&gt;"低","GAS",IF(I371="高","NotebookLM","Gem")),IF(I371="高","NotebookLM","Gem"))</f>
        <v/>
      </c>
      <c r="X371" s="22">
        <f>IF(W371="Gem",0.4,IF(W371="NotebookLM",0.5,IF(W371="GAS",0.7,IF(W371="Microsoft Copilot",0.4,IF(W371="Microsoft 365 AI",0.4,IF(W371="Power Automate",0.7,IF(W371="Power Apps",0.6,IF(W371="ChatGPT",0.5,IF(W371="Claude",0.5,IF(W371="Gemini",0.5,IF(W371="Dify",0.6,IF(W371="n8n",0.7,IF(W371="Make",0.7,IF(W371="Zapier",0.7,IF(W371="その他",0.5,0.5)))))))))))))))</f>
        <v/>
      </c>
      <c r="Y371" s="22">
        <f>IFERROR(U371*(1-X371),"")</f>
        <v/>
      </c>
      <c r="Z371" s="22">
        <f>IFERROR(U371-Y371,"")</f>
        <v/>
      </c>
      <c r="AA371" s="22">
        <f>IF(AND(P371&gt;0,Q371&gt;=0),P371-Q371,"")</f>
        <v/>
      </c>
      <c r="AB371" s="22">
        <f>IF(P371&gt;0,(P371-Q371)/P371,"")</f>
        <v/>
      </c>
    </row>
    <row r="372" hidden="1" ht="15.75" customHeight="1" s="44">
      <c r="A372" s="18">
        <f>IF('簡易入力モード'!A372&lt;&gt;"",'簡易入力モード'!A372,"")</f>
        <v/>
      </c>
      <c r="B372" s="18" t="n"/>
      <c r="C372" s="19">
        <f>IF('簡易入力モード'!B372&lt;&gt;"",'簡易入力モード'!B372,"")</f>
        <v/>
      </c>
      <c r="D372" s="19">
        <f>IF('簡易入力モード'!C372&lt;&gt;"",'簡易入力モード'!C372,"")</f>
        <v/>
      </c>
      <c r="E372" s="19" t="n"/>
      <c r="F372" s="19" t="n"/>
      <c r="G372" s="19" t="n"/>
      <c r="H372" s="19" t="n"/>
      <c r="I372" s="19" t="n"/>
      <c r="J372" s="19" t="n"/>
      <c r="K372" s="19" t="n"/>
      <c r="L372" s="20" t="n"/>
      <c r="M372" s="20" t="n"/>
      <c r="N372" s="20" t="n"/>
      <c r="O372" s="20" t="n"/>
      <c r="P372" s="20" t="n"/>
      <c r="Q372" s="20" t="n"/>
      <c r="R372" s="18">
        <f>IF('簡易入力モード'!E372&lt;&gt;"",'簡易入力モード'!E372,"")</f>
        <v/>
      </c>
      <c r="S372" s="21" t="n"/>
      <c r="T372" s="19" t="n"/>
      <c r="U372" s="22">
        <f>IFERROR(C372*(D372+E372),"")</f>
        <v/>
      </c>
      <c r="V372" s="22">
        <f>ROUND(100*(0.2*MIN(1,IFERROR(C372/20,0))+0.15*MIN(1,IFERROR(E372/30,0))+0.2*IF(TRIM(G372)="高",1,IF(TRIM(G372)="中",0.5,0))+0.15*IF(TRIM(H372)="高",1,IF(TRIM(H372)="中",0.5,0))+0.1*MIN(1,IFERROR(F372/20,0))+0.15*IF(TRIM(I372)="高",1,IF(TRIM(I372)="中",0.5,0))+0.15*(1-IF(TRIM(J372)="高",1,IF(TRIM(J372)="中",0.5,0)))),0)</f>
        <v/>
      </c>
      <c r="W372" s="22">
        <f>IF(G372="高",IF(H372&lt;&gt;"低","GAS",IF(I372="高","NotebookLM","Gem")),IF(I372="高","NotebookLM","Gem"))</f>
        <v/>
      </c>
      <c r="X372" s="22">
        <f>IF(W372="Gem",0.4,IF(W372="NotebookLM",0.5,IF(W372="GAS",0.7,IF(W372="Microsoft Copilot",0.4,IF(W372="Microsoft 365 AI",0.4,IF(W372="Power Automate",0.7,IF(W372="Power Apps",0.6,IF(W372="ChatGPT",0.5,IF(W372="Claude",0.5,IF(W372="Gemini",0.5,IF(W372="Dify",0.6,IF(W372="n8n",0.7,IF(W372="Make",0.7,IF(W372="Zapier",0.7,IF(W372="その他",0.5,0.5)))))))))))))))</f>
        <v/>
      </c>
      <c r="Y372" s="22">
        <f>IFERROR(U372*(1-X372),"")</f>
        <v/>
      </c>
      <c r="Z372" s="22">
        <f>IFERROR(U372-Y372,"")</f>
        <v/>
      </c>
      <c r="AA372" s="22">
        <f>IF(AND(P372&gt;0,Q372&gt;=0),P372-Q372,"")</f>
        <v/>
      </c>
      <c r="AB372" s="22">
        <f>IF(P372&gt;0,(P372-Q372)/P372,"")</f>
        <v/>
      </c>
    </row>
    <row r="373" hidden="1" ht="15.75" customHeight="1" s="44">
      <c r="A373" s="18">
        <f>IF('簡易入力モード'!A373&lt;&gt;"",'簡易入力モード'!A373,"")</f>
        <v/>
      </c>
      <c r="B373" s="18" t="n"/>
      <c r="C373" s="19">
        <f>IF('簡易入力モード'!B373&lt;&gt;"",'簡易入力モード'!B373,"")</f>
        <v/>
      </c>
      <c r="D373" s="19">
        <f>IF('簡易入力モード'!C373&lt;&gt;"",'簡易入力モード'!C373,"")</f>
        <v/>
      </c>
      <c r="E373" s="19" t="n"/>
      <c r="F373" s="19" t="n"/>
      <c r="G373" s="19" t="n"/>
      <c r="H373" s="19" t="n"/>
      <c r="I373" s="19" t="n"/>
      <c r="J373" s="19" t="n"/>
      <c r="K373" s="19" t="n"/>
      <c r="L373" s="20" t="n"/>
      <c r="M373" s="20" t="n"/>
      <c r="N373" s="20" t="n"/>
      <c r="O373" s="20" t="n"/>
      <c r="P373" s="20" t="n"/>
      <c r="Q373" s="20" t="n"/>
      <c r="R373" s="18">
        <f>IF('簡易入力モード'!E373&lt;&gt;"",'簡易入力モード'!E373,"")</f>
        <v/>
      </c>
      <c r="S373" s="21" t="n"/>
      <c r="T373" s="19" t="n"/>
      <c r="U373" s="22">
        <f>IFERROR(C373*(D373+E373),"")</f>
        <v/>
      </c>
      <c r="V373" s="22">
        <f>ROUND(100*(0.2*MIN(1,IFERROR(C373/20,0))+0.15*MIN(1,IFERROR(E373/30,0))+0.2*IF(TRIM(G373)="高",1,IF(TRIM(G373)="中",0.5,0))+0.15*IF(TRIM(H373)="高",1,IF(TRIM(H373)="中",0.5,0))+0.1*MIN(1,IFERROR(F373/20,0))+0.15*IF(TRIM(I373)="高",1,IF(TRIM(I373)="中",0.5,0))+0.15*(1-IF(TRIM(J373)="高",1,IF(TRIM(J373)="中",0.5,0)))),0)</f>
        <v/>
      </c>
      <c r="W373" s="22">
        <f>IF(G373="高",IF(H373&lt;&gt;"低","GAS",IF(I373="高","NotebookLM","Gem")),IF(I373="高","NotebookLM","Gem"))</f>
        <v/>
      </c>
      <c r="X373" s="22">
        <f>IF(W373="Gem",0.4,IF(W373="NotebookLM",0.5,IF(W373="GAS",0.7,IF(W373="Microsoft Copilot",0.4,IF(W373="Microsoft 365 AI",0.4,IF(W373="Power Automate",0.7,IF(W373="Power Apps",0.6,IF(W373="ChatGPT",0.5,IF(W373="Claude",0.5,IF(W373="Gemini",0.5,IF(W373="Dify",0.6,IF(W373="n8n",0.7,IF(W373="Make",0.7,IF(W373="Zapier",0.7,IF(W373="その他",0.5,0.5)))))))))))))))</f>
        <v/>
      </c>
      <c r="Y373" s="22">
        <f>IFERROR(U373*(1-X373),"")</f>
        <v/>
      </c>
      <c r="Z373" s="22">
        <f>IFERROR(U373-Y373,"")</f>
        <v/>
      </c>
      <c r="AA373" s="22">
        <f>IF(AND(P373&gt;0,Q373&gt;=0),P373-Q373,"")</f>
        <v/>
      </c>
      <c r="AB373" s="22">
        <f>IF(P373&gt;0,(P373-Q373)/P373,"")</f>
        <v/>
      </c>
    </row>
    <row r="374" hidden="1" ht="15.75" customHeight="1" s="44">
      <c r="A374" s="18">
        <f>IF('簡易入力モード'!A374&lt;&gt;"",'簡易入力モード'!A374,"")</f>
        <v/>
      </c>
      <c r="B374" s="18" t="n"/>
      <c r="C374" s="19">
        <f>IF('簡易入力モード'!B374&lt;&gt;"",'簡易入力モード'!B374,"")</f>
        <v/>
      </c>
      <c r="D374" s="19">
        <f>IF('簡易入力モード'!C374&lt;&gt;"",'簡易入力モード'!C374,"")</f>
        <v/>
      </c>
      <c r="E374" s="19" t="n"/>
      <c r="F374" s="19" t="n"/>
      <c r="G374" s="19" t="n"/>
      <c r="H374" s="19" t="n"/>
      <c r="I374" s="19" t="n"/>
      <c r="J374" s="19" t="n"/>
      <c r="K374" s="19" t="n"/>
      <c r="L374" s="20" t="n"/>
      <c r="M374" s="20" t="n"/>
      <c r="N374" s="20" t="n"/>
      <c r="O374" s="20" t="n"/>
      <c r="P374" s="20" t="n"/>
      <c r="Q374" s="20" t="n"/>
      <c r="R374" s="18">
        <f>IF('簡易入力モード'!E374&lt;&gt;"",'簡易入力モード'!E374,"")</f>
        <v/>
      </c>
      <c r="S374" s="21" t="n"/>
      <c r="T374" s="19" t="n"/>
      <c r="U374" s="22">
        <f>IFERROR(C374*(D374+E374),"")</f>
        <v/>
      </c>
      <c r="V374" s="22">
        <f>ROUND(100*(0.2*MIN(1,IFERROR(C374/20,0))+0.15*MIN(1,IFERROR(E374/30,0))+0.2*IF(TRIM(G374)="高",1,IF(TRIM(G374)="中",0.5,0))+0.15*IF(TRIM(H374)="高",1,IF(TRIM(H374)="中",0.5,0))+0.1*MIN(1,IFERROR(F374/20,0))+0.15*IF(TRIM(I374)="高",1,IF(TRIM(I374)="中",0.5,0))+0.15*(1-IF(TRIM(J374)="高",1,IF(TRIM(J374)="中",0.5,0)))),0)</f>
        <v/>
      </c>
      <c r="W374" s="22">
        <f>IF(G374="高",IF(H374&lt;&gt;"低","GAS",IF(I374="高","NotebookLM","Gem")),IF(I374="高","NotebookLM","Gem"))</f>
        <v/>
      </c>
      <c r="X374" s="22">
        <f>IF(W374="Gem",0.4,IF(W374="NotebookLM",0.5,IF(W374="GAS",0.7,IF(W374="Microsoft Copilot",0.4,IF(W374="Microsoft 365 AI",0.4,IF(W374="Power Automate",0.7,IF(W374="Power Apps",0.6,IF(W374="ChatGPT",0.5,IF(W374="Claude",0.5,IF(W374="Gemini",0.5,IF(W374="Dify",0.6,IF(W374="n8n",0.7,IF(W374="Make",0.7,IF(W374="Zapier",0.7,IF(W374="その他",0.5,0.5)))))))))))))))</f>
        <v/>
      </c>
      <c r="Y374" s="22">
        <f>IFERROR(U374*(1-X374),"")</f>
        <v/>
      </c>
      <c r="Z374" s="22">
        <f>IFERROR(U374-Y374,"")</f>
        <v/>
      </c>
      <c r="AA374" s="22">
        <f>IF(AND(P374&gt;0,Q374&gt;=0),P374-Q374,"")</f>
        <v/>
      </c>
      <c r="AB374" s="22">
        <f>IF(P374&gt;0,(P374-Q374)/P374,"")</f>
        <v/>
      </c>
    </row>
    <row r="375" hidden="1" ht="15.75" customHeight="1" s="44">
      <c r="A375" s="18">
        <f>IF('簡易入力モード'!A375&lt;&gt;"",'簡易入力モード'!A375,"")</f>
        <v/>
      </c>
      <c r="B375" s="18" t="n"/>
      <c r="C375" s="19">
        <f>IF('簡易入力モード'!B375&lt;&gt;"",'簡易入力モード'!B375,"")</f>
        <v/>
      </c>
      <c r="D375" s="19">
        <f>IF('簡易入力モード'!C375&lt;&gt;"",'簡易入力モード'!C375,"")</f>
        <v/>
      </c>
      <c r="E375" s="19" t="n"/>
      <c r="F375" s="19" t="n"/>
      <c r="G375" s="19" t="n"/>
      <c r="H375" s="19" t="n"/>
      <c r="I375" s="19" t="n"/>
      <c r="J375" s="19" t="n"/>
      <c r="K375" s="19" t="n"/>
      <c r="L375" s="20" t="n"/>
      <c r="M375" s="20" t="n"/>
      <c r="N375" s="20" t="n"/>
      <c r="O375" s="20" t="n"/>
      <c r="P375" s="20" t="n"/>
      <c r="Q375" s="20" t="n"/>
      <c r="R375" s="18">
        <f>IF('簡易入力モード'!E375&lt;&gt;"",'簡易入力モード'!E375,"")</f>
        <v/>
      </c>
      <c r="S375" s="21" t="n"/>
      <c r="T375" s="19" t="n"/>
      <c r="U375" s="22">
        <f>IFERROR(C375*(D375+E375),"")</f>
        <v/>
      </c>
      <c r="V375" s="22">
        <f>ROUND(100*(0.2*MIN(1,IFERROR(C375/20,0))+0.15*MIN(1,IFERROR(E375/30,0))+0.2*IF(TRIM(G375)="高",1,IF(TRIM(G375)="中",0.5,0))+0.15*IF(TRIM(H375)="高",1,IF(TRIM(H375)="中",0.5,0))+0.1*MIN(1,IFERROR(F375/20,0))+0.15*IF(TRIM(I375)="高",1,IF(TRIM(I375)="中",0.5,0))+0.15*(1-IF(TRIM(J375)="高",1,IF(TRIM(J375)="中",0.5,0)))),0)</f>
        <v/>
      </c>
      <c r="W375" s="22">
        <f>IF(G375="高",IF(H375&lt;&gt;"低","GAS",IF(I375="高","NotebookLM","Gem")),IF(I375="高","NotebookLM","Gem"))</f>
        <v/>
      </c>
      <c r="X375" s="22">
        <f>IF(W375="Gem",0.4,IF(W375="NotebookLM",0.5,IF(W375="GAS",0.7,IF(W375="Microsoft Copilot",0.4,IF(W375="Microsoft 365 AI",0.4,IF(W375="Power Automate",0.7,IF(W375="Power Apps",0.6,IF(W375="ChatGPT",0.5,IF(W375="Claude",0.5,IF(W375="Gemini",0.5,IF(W375="Dify",0.6,IF(W375="n8n",0.7,IF(W375="Make",0.7,IF(W375="Zapier",0.7,IF(W375="その他",0.5,0.5)))))))))))))))</f>
        <v/>
      </c>
      <c r="Y375" s="22">
        <f>IFERROR(U375*(1-X375),"")</f>
        <v/>
      </c>
      <c r="Z375" s="22">
        <f>IFERROR(U375-Y375,"")</f>
        <v/>
      </c>
      <c r="AA375" s="22">
        <f>IF(AND(P375&gt;0,Q375&gt;=0),P375-Q375,"")</f>
        <v/>
      </c>
      <c r="AB375" s="22">
        <f>IF(P375&gt;0,(P375-Q375)/P375,"")</f>
        <v/>
      </c>
    </row>
    <row r="376" hidden="1" ht="15.75" customHeight="1" s="44">
      <c r="A376" s="18">
        <f>IF('簡易入力モード'!A376&lt;&gt;"",'簡易入力モード'!A376,"")</f>
        <v/>
      </c>
      <c r="B376" s="18" t="n"/>
      <c r="C376" s="19">
        <f>IF('簡易入力モード'!B376&lt;&gt;"",'簡易入力モード'!B376,"")</f>
        <v/>
      </c>
      <c r="D376" s="19">
        <f>IF('簡易入力モード'!C376&lt;&gt;"",'簡易入力モード'!C376,"")</f>
        <v/>
      </c>
      <c r="E376" s="19" t="n"/>
      <c r="F376" s="19" t="n"/>
      <c r="G376" s="19" t="n"/>
      <c r="H376" s="19" t="n"/>
      <c r="I376" s="19" t="n"/>
      <c r="J376" s="19" t="n"/>
      <c r="K376" s="19" t="n"/>
      <c r="L376" s="20" t="n"/>
      <c r="M376" s="20" t="n"/>
      <c r="N376" s="20" t="n"/>
      <c r="O376" s="20" t="n"/>
      <c r="P376" s="20" t="n"/>
      <c r="Q376" s="20" t="n"/>
      <c r="R376" s="18">
        <f>IF('簡易入力モード'!E376&lt;&gt;"",'簡易入力モード'!E376,"")</f>
        <v/>
      </c>
      <c r="S376" s="21" t="n"/>
      <c r="T376" s="19" t="n"/>
      <c r="U376" s="22">
        <f>IFERROR(C376*(D376+E376),"")</f>
        <v/>
      </c>
      <c r="V376" s="22">
        <f>ROUND(100*(0.2*MIN(1,IFERROR(C376/20,0))+0.15*MIN(1,IFERROR(E376/30,0))+0.2*IF(TRIM(G376)="高",1,IF(TRIM(G376)="中",0.5,0))+0.15*IF(TRIM(H376)="高",1,IF(TRIM(H376)="中",0.5,0))+0.1*MIN(1,IFERROR(F376/20,0))+0.15*IF(TRIM(I376)="高",1,IF(TRIM(I376)="中",0.5,0))+0.15*(1-IF(TRIM(J376)="高",1,IF(TRIM(J376)="中",0.5,0)))),0)</f>
        <v/>
      </c>
      <c r="W376" s="22">
        <f>IF(G376="高",IF(H376&lt;&gt;"低","GAS",IF(I376="高","NotebookLM","Gem")),IF(I376="高","NotebookLM","Gem"))</f>
        <v/>
      </c>
      <c r="X376" s="22">
        <f>IF(W376="Gem",0.4,IF(W376="NotebookLM",0.5,IF(W376="GAS",0.7,IF(W376="Microsoft Copilot",0.4,IF(W376="Microsoft 365 AI",0.4,IF(W376="Power Automate",0.7,IF(W376="Power Apps",0.6,IF(W376="ChatGPT",0.5,IF(W376="Claude",0.5,IF(W376="Gemini",0.5,IF(W376="Dify",0.6,IF(W376="n8n",0.7,IF(W376="Make",0.7,IF(W376="Zapier",0.7,IF(W376="その他",0.5,0.5)))))))))))))))</f>
        <v/>
      </c>
      <c r="Y376" s="22">
        <f>IFERROR(U376*(1-X376),"")</f>
        <v/>
      </c>
      <c r="Z376" s="22">
        <f>IFERROR(U376-Y376,"")</f>
        <v/>
      </c>
      <c r="AA376" s="22">
        <f>IF(AND(P376&gt;0,Q376&gt;=0),P376-Q376,"")</f>
        <v/>
      </c>
      <c r="AB376" s="22">
        <f>IF(P376&gt;0,(P376-Q376)/P376,"")</f>
        <v/>
      </c>
    </row>
    <row r="377" hidden="1" ht="15.75" customHeight="1" s="44">
      <c r="A377" s="18">
        <f>IF('簡易入力モード'!A377&lt;&gt;"",'簡易入力モード'!A377,"")</f>
        <v/>
      </c>
      <c r="B377" s="18" t="n"/>
      <c r="C377" s="19">
        <f>IF('簡易入力モード'!B377&lt;&gt;"",'簡易入力モード'!B377,"")</f>
        <v/>
      </c>
      <c r="D377" s="19">
        <f>IF('簡易入力モード'!C377&lt;&gt;"",'簡易入力モード'!C377,"")</f>
        <v/>
      </c>
      <c r="E377" s="19" t="n"/>
      <c r="F377" s="19" t="n"/>
      <c r="G377" s="19" t="n"/>
      <c r="H377" s="19" t="n"/>
      <c r="I377" s="19" t="n"/>
      <c r="J377" s="19" t="n"/>
      <c r="K377" s="19" t="n"/>
      <c r="L377" s="20" t="n"/>
      <c r="M377" s="20" t="n"/>
      <c r="N377" s="20" t="n"/>
      <c r="O377" s="20" t="n"/>
      <c r="P377" s="20" t="n"/>
      <c r="Q377" s="20" t="n"/>
      <c r="R377" s="18">
        <f>IF('簡易入力モード'!E377&lt;&gt;"",'簡易入力モード'!E377,"")</f>
        <v/>
      </c>
      <c r="S377" s="21" t="n"/>
      <c r="T377" s="19" t="n"/>
      <c r="U377" s="22">
        <f>IFERROR(C377*(D377+E377),"")</f>
        <v/>
      </c>
      <c r="V377" s="22">
        <f>ROUND(100*(0.2*MIN(1,IFERROR(C377/20,0))+0.15*MIN(1,IFERROR(E377/30,0))+0.2*IF(TRIM(G377)="高",1,IF(TRIM(G377)="中",0.5,0))+0.15*IF(TRIM(H377)="高",1,IF(TRIM(H377)="中",0.5,0))+0.1*MIN(1,IFERROR(F377/20,0))+0.15*IF(TRIM(I377)="高",1,IF(TRIM(I377)="中",0.5,0))+0.15*(1-IF(TRIM(J377)="高",1,IF(TRIM(J377)="中",0.5,0)))),0)</f>
        <v/>
      </c>
      <c r="W377" s="22">
        <f>IF(G377="高",IF(H377&lt;&gt;"低","GAS",IF(I377="高","NotebookLM","Gem")),IF(I377="高","NotebookLM","Gem"))</f>
        <v/>
      </c>
      <c r="X377" s="22">
        <f>IF(W377="Gem",0.4,IF(W377="NotebookLM",0.5,IF(W377="GAS",0.7,IF(W377="Microsoft Copilot",0.4,IF(W377="Microsoft 365 AI",0.4,IF(W377="Power Automate",0.7,IF(W377="Power Apps",0.6,IF(W377="ChatGPT",0.5,IF(W377="Claude",0.5,IF(W377="Gemini",0.5,IF(W377="Dify",0.6,IF(W377="n8n",0.7,IF(W377="Make",0.7,IF(W377="Zapier",0.7,IF(W377="その他",0.5,0.5)))))))))))))))</f>
        <v/>
      </c>
      <c r="Y377" s="22">
        <f>IFERROR(U377*(1-X377),"")</f>
        <v/>
      </c>
      <c r="Z377" s="22">
        <f>IFERROR(U377-Y377,"")</f>
        <v/>
      </c>
      <c r="AA377" s="22">
        <f>IF(AND(P377&gt;0,Q377&gt;=0),P377-Q377,"")</f>
        <v/>
      </c>
      <c r="AB377" s="22">
        <f>IF(P377&gt;0,(P377-Q377)/P377,"")</f>
        <v/>
      </c>
    </row>
    <row r="378" hidden="1" ht="15.75" customHeight="1" s="44">
      <c r="A378" s="18">
        <f>IF('簡易入力モード'!A378&lt;&gt;"",'簡易入力モード'!A378,"")</f>
        <v/>
      </c>
      <c r="B378" s="18" t="n"/>
      <c r="C378" s="19">
        <f>IF('簡易入力モード'!B378&lt;&gt;"",'簡易入力モード'!B378,"")</f>
        <v/>
      </c>
      <c r="D378" s="19">
        <f>IF('簡易入力モード'!C378&lt;&gt;"",'簡易入力モード'!C378,"")</f>
        <v/>
      </c>
      <c r="E378" s="19" t="n"/>
      <c r="F378" s="19" t="n"/>
      <c r="G378" s="19" t="n"/>
      <c r="H378" s="19" t="n"/>
      <c r="I378" s="19" t="n"/>
      <c r="J378" s="19" t="n"/>
      <c r="K378" s="19" t="n"/>
      <c r="L378" s="20" t="n"/>
      <c r="M378" s="20" t="n"/>
      <c r="N378" s="20" t="n"/>
      <c r="O378" s="20" t="n"/>
      <c r="P378" s="20" t="n"/>
      <c r="Q378" s="20" t="n"/>
      <c r="R378" s="18">
        <f>IF('簡易入力モード'!E378&lt;&gt;"",'簡易入力モード'!E378,"")</f>
        <v/>
      </c>
      <c r="S378" s="21" t="n"/>
      <c r="T378" s="19" t="n"/>
      <c r="U378" s="22">
        <f>IFERROR(C378*(D378+E378),"")</f>
        <v/>
      </c>
      <c r="V378" s="22">
        <f>ROUND(100*(0.2*MIN(1,IFERROR(C378/20,0))+0.15*MIN(1,IFERROR(E378/30,0))+0.2*IF(TRIM(G378)="高",1,IF(TRIM(G378)="中",0.5,0))+0.15*IF(TRIM(H378)="高",1,IF(TRIM(H378)="中",0.5,0))+0.1*MIN(1,IFERROR(F378/20,0))+0.15*IF(TRIM(I378)="高",1,IF(TRIM(I378)="中",0.5,0))+0.15*(1-IF(TRIM(J378)="高",1,IF(TRIM(J378)="中",0.5,0)))),0)</f>
        <v/>
      </c>
      <c r="W378" s="22">
        <f>IF(G378="高",IF(H378&lt;&gt;"低","GAS",IF(I378="高","NotebookLM","Gem")),IF(I378="高","NotebookLM","Gem"))</f>
        <v/>
      </c>
      <c r="X378" s="22">
        <f>IF(W378="Gem",0.4,IF(W378="NotebookLM",0.5,IF(W378="GAS",0.7,IF(W378="Microsoft Copilot",0.4,IF(W378="Microsoft 365 AI",0.4,IF(W378="Power Automate",0.7,IF(W378="Power Apps",0.6,IF(W378="ChatGPT",0.5,IF(W378="Claude",0.5,IF(W378="Gemini",0.5,IF(W378="Dify",0.6,IF(W378="n8n",0.7,IF(W378="Make",0.7,IF(W378="Zapier",0.7,IF(W378="その他",0.5,0.5)))))))))))))))</f>
        <v/>
      </c>
      <c r="Y378" s="22">
        <f>IFERROR(U378*(1-X378),"")</f>
        <v/>
      </c>
      <c r="Z378" s="22">
        <f>IFERROR(U378-Y378,"")</f>
        <v/>
      </c>
      <c r="AA378" s="22">
        <f>IF(AND(P378&gt;0,Q378&gt;=0),P378-Q378,"")</f>
        <v/>
      </c>
      <c r="AB378" s="22">
        <f>IF(P378&gt;0,(P378-Q378)/P378,"")</f>
        <v/>
      </c>
    </row>
    <row r="379" hidden="1" ht="15.75" customHeight="1" s="44">
      <c r="A379" s="18">
        <f>IF('簡易入力モード'!A379&lt;&gt;"",'簡易入力モード'!A379,"")</f>
        <v/>
      </c>
      <c r="B379" s="18" t="n"/>
      <c r="C379" s="19">
        <f>IF('簡易入力モード'!B379&lt;&gt;"",'簡易入力モード'!B379,"")</f>
        <v/>
      </c>
      <c r="D379" s="19">
        <f>IF('簡易入力モード'!C379&lt;&gt;"",'簡易入力モード'!C379,"")</f>
        <v/>
      </c>
      <c r="E379" s="19" t="n"/>
      <c r="F379" s="19" t="n"/>
      <c r="G379" s="19" t="n"/>
      <c r="H379" s="19" t="n"/>
      <c r="I379" s="19" t="n"/>
      <c r="J379" s="19" t="n"/>
      <c r="K379" s="19" t="n"/>
      <c r="L379" s="20" t="n"/>
      <c r="M379" s="20" t="n"/>
      <c r="N379" s="20" t="n"/>
      <c r="O379" s="20" t="n"/>
      <c r="P379" s="20" t="n"/>
      <c r="Q379" s="20" t="n"/>
      <c r="R379" s="18">
        <f>IF('簡易入力モード'!E379&lt;&gt;"",'簡易入力モード'!E379,"")</f>
        <v/>
      </c>
      <c r="S379" s="21" t="n"/>
      <c r="T379" s="19" t="n"/>
      <c r="U379" s="22">
        <f>IFERROR(C379*(D379+E379),"")</f>
        <v/>
      </c>
      <c r="V379" s="22">
        <f>ROUND(100*(0.2*MIN(1,IFERROR(C379/20,0))+0.15*MIN(1,IFERROR(E379/30,0))+0.2*IF(TRIM(G379)="高",1,IF(TRIM(G379)="中",0.5,0))+0.15*IF(TRIM(H379)="高",1,IF(TRIM(H379)="中",0.5,0))+0.1*MIN(1,IFERROR(F379/20,0))+0.15*IF(TRIM(I379)="高",1,IF(TRIM(I379)="中",0.5,0))+0.15*(1-IF(TRIM(J379)="高",1,IF(TRIM(J379)="中",0.5,0)))),0)</f>
        <v/>
      </c>
      <c r="W379" s="22">
        <f>IF(G379="高",IF(H379&lt;&gt;"低","GAS",IF(I379="高","NotebookLM","Gem")),IF(I379="高","NotebookLM","Gem"))</f>
        <v/>
      </c>
      <c r="X379" s="22">
        <f>IF(W379="Gem",0.4,IF(W379="NotebookLM",0.5,IF(W379="GAS",0.7,IF(W379="Microsoft Copilot",0.4,IF(W379="Microsoft 365 AI",0.4,IF(W379="Power Automate",0.7,IF(W379="Power Apps",0.6,IF(W379="ChatGPT",0.5,IF(W379="Claude",0.5,IF(W379="Gemini",0.5,IF(W379="Dify",0.6,IF(W379="n8n",0.7,IF(W379="Make",0.7,IF(W379="Zapier",0.7,IF(W379="その他",0.5,0.5)))))))))))))))</f>
        <v/>
      </c>
      <c r="Y379" s="22">
        <f>IFERROR(U379*(1-X379),"")</f>
        <v/>
      </c>
      <c r="Z379" s="22">
        <f>IFERROR(U379-Y379,"")</f>
        <v/>
      </c>
      <c r="AA379" s="22">
        <f>IF(AND(P379&gt;0,Q379&gt;=0),P379-Q379,"")</f>
        <v/>
      </c>
      <c r="AB379" s="22">
        <f>IF(P379&gt;0,(P379-Q379)/P379,"")</f>
        <v/>
      </c>
    </row>
    <row r="380" hidden="1" ht="15.75" customHeight="1" s="44">
      <c r="A380" s="18">
        <f>IF('簡易入力モード'!A380&lt;&gt;"",'簡易入力モード'!A380,"")</f>
        <v/>
      </c>
      <c r="B380" s="18" t="n"/>
      <c r="C380" s="19">
        <f>IF('簡易入力モード'!B380&lt;&gt;"",'簡易入力モード'!B380,"")</f>
        <v/>
      </c>
      <c r="D380" s="19">
        <f>IF('簡易入力モード'!C380&lt;&gt;"",'簡易入力モード'!C380,"")</f>
        <v/>
      </c>
      <c r="E380" s="19" t="n"/>
      <c r="F380" s="19" t="n"/>
      <c r="G380" s="19" t="n"/>
      <c r="H380" s="19" t="n"/>
      <c r="I380" s="19" t="n"/>
      <c r="J380" s="19" t="n"/>
      <c r="K380" s="19" t="n"/>
      <c r="L380" s="20" t="n"/>
      <c r="M380" s="20" t="n"/>
      <c r="N380" s="20" t="n"/>
      <c r="O380" s="20" t="n"/>
      <c r="P380" s="20" t="n"/>
      <c r="Q380" s="20" t="n"/>
      <c r="R380" s="18">
        <f>IF('簡易入力モード'!E380&lt;&gt;"",'簡易入力モード'!E380,"")</f>
        <v/>
      </c>
      <c r="S380" s="21" t="n"/>
      <c r="T380" s="19" t="n"/>
      <c r="U380" s="22">
        <f>IFERROR(C380*(D380+E380),"")</f>
        <v/>
      </c>
      <c r="V380" s="22">
        <f>ROUND(100*(0.2*MIN(1,IFERROR(C380/20,0))+0.15*MIN(1,IFERROR(E380/30,0))+0.2*IF(TRIM(G380)="高",1,IF(TRIM(G380)="中",0.5,0))+0.15*IF(TRIM(H380)="高",1,IF(TRIM(H380)="中",0.5,0))+0.1*MIN(1,IFERROR(F380/20,0))+0.15*IF(TRIM(I380)="高",1,IF(TRIM(I380)="中",0.5,0))+0.15*(1-IF(TRIM(J380)="高",1,IF(TRIM(J380)="中",0.5,0)))),0)</f>
        <v/>
      </c>
      <c r="W380" s="22">
        <f>IF(G380="高",IF(H380&lt;&gt;"低","GAS",IF(I380="高","NotebookLM","Gem")),IF(I380="高","NotebookLM","Gem"))</f>
        <v/>
      </c>
      <c r="X380" s="22">
        <f>IF(W380="Gem",0.4,IF(W380="NotebookLM",0.5,IF(W380="GAS",0.7,IF(W380="Microsoft Copilot",0.4,IF(W380="Microsoft 365 AI",0.4,IF(W380="Power Automate",0.7,IF(W380="Power Apps",0.6,IF(W380="ChatGPT",0.5,IF(W380="Claude",0.5,IF(W380="Gemini",0.5,IF(W380="Dify",0.6,IF(W380="n8n",0.7,IF(W380="Make",0.7,IF(W380="Zapier",0.7,IF(W380="その他",0.5,0.5)))))))))))))))</f>
        <v/>
      </c>
      <c r="Y380" s="22">
        <f>IFERROR(U380*(1-X380),"")</f>
        <v/>
      </c>
      <c r="Z380" s="22">
        <f>IFERROR(U380-Y380,"")</f>
        <v/>
      </c>
      <c r="AA380" s="22">
        <f>IF(AND(P380&gt;0,Q380&gt;=0),P380-Q380,"")</f>
        <v/>
      </c>
      <c r="AB380" s="22">
        <f>IF(P380&gt;0,(P380-Q380)/P380,"")</f>
        <v/>
      </c>
    </row>
    <row r="381" hidden="1" ht="15.75" customHeight="1" s="44">
      <c r="A381" s="18">
        <f>IF('簡易入力モード'!A381&lt;&gt;"",'簡易入力モード'!A381,"")</f>
        <v/>
      </c>
      <c r="B381" s="18" t="n"/>
      <c r="C381" s="19">
        <f>IF('簡易入力モード'!B381&lt;&gt;"",'簡易入力モード'!B381,"")</f>
        <v/>
      </c>
      <c r="D381" s="19">
        <f>IF('簡易入力モード'!C381&lt;&gt;"",'簡易入力モード'!C381,"")</f>
        <v/>
      </c>
      <c r="E381" s="19" t="n"/>
      <c r="F381" s="19" t="n"/>
      <c r="G381" s="19" t="n"/>
      <c r="H381" s="19" t="n"/>
      <c r="I381" s="19" t="n"/>
      <c r="J381" s="19" t="n"/>
      <c r="K381" s="19" t="n"/>
      <c r="L381" s="20" t="n"/>
      <c r="M381" s="20" t="n"/>
      <c r="N381" s="20" t="n"/>
      <c r="O381" s="20" t="n"/>
      <c r="P381" s="20" t="n"/>
      <c r="Q381" s="20" t="n"/>
      <c r="R381" s="18">
        <f>IF('簡易入力モード'!E381&lt;&gt;"",'簡易入力モード'!E381,"")</f>
        <v/>
      </c>
      <c r="S381" s="21" t="n"/>
      <c r="T381" s="19" t="n"/>
      <c r="U381" s="22">
        <f>IFERROR(C381*(D381+E381),"")</f>
        <v/>
      </c>
      <c r="V381" s="22">
        <f>ROUND(100*(0.2*MIN(1,IFERROR(C381/20,0))+0.15*MIN(1,IFERROR(E381/30,0))+0.2*IF(TRIM(G381)="高",1,IF(TRIM(G381)="中",0.5,0))+0.15*IF(TRIM(H381)="高",1,IF(TRIM(H381)="中",0.5,0))+0.1*MIN(1,IFERROR(F381/20,0))+0.15*IF(TRIM(I381)="高",1,IF(TRIM(I381)="中",0.5,0))+0.15*(1-IF(TRIM(J381)="高",1,IF(TRIM(J381)="中",0.5,0)))),0)</f>
        <v/>
      </c>
      <c r="W381" s="22">
        <f>IF(G381="高",IF(H381&lt;&gt;"低","GAS",IF(I381="高","NotebookLM","Gem")),IF(I381="高","NotebookLM","Gem"))</f>
        <v/>
      </c>
      <c r="X381" s="22">
        <f>IF(W381="Gem",0.4,IF(W381="NotebookLM",0.5,IF(W381="GAS",0.7,IF(W381="Microsoft Copilot",0.4,IF(W381="Microsoft 365 AI",0.4,IF(W381="Power Automate",0.7,IF(W381="Power Apps",0.6,IF(W381="ChatGPT",0.5,IF(W381="Claude",0.5,IF(W381="Gemini",0.5,IF(W381="Dify",0.6,IF(W381="n8n",0.7,IF(W381="Make",0.7,IF(W381="Zapier",0.7,IF(W381="その他",0.5,0.5)))))))))))))))</f>
        <v/>
      </c>
      <c r="Y381" s="22">
        <f>IFERROR(U381*(1-X381),"")</f>
        <v/>
      </c>
      <c r="Z381" s="22">
        <f>IFERROR(U381-Y381,"")</f>
        <v/>
      </c>
      <c r="AA381" s="22">
        <f>IF(AND(P381&gt;0,Q381&gt;=0),P381-Q381,"")</f>
        <v/>
      </c>
      <c r="AB381" s="22">
        <f>IF(P381&gt;0,(P381-Q381)/P381,"")</f>
        <v/>
      </c>
    </row>
    <row r="382" hidden="1" ht="15.75" customHeight="1" s="44">
      <c r="A382" s="18">
        <f>IF('簡易入力モード'!A382&lt;&gt;"",'簡易入力モード'!A382,"")</f>
        <v/>
      </c>
      <c r="B382" s="18" t="n"/>
      <c r="C382" s="19">
        <f>IF('簡易入力モード'!B382&lt;&gt;"",'簡易入力モード'!B382,"")</f>
        <v/>
      </c>
      <c r="D382" s="19">
        <f>IF('簡易入力モード'!C382&lt;&gt;"",'簡易入力モード'!C382,"")</f>
        <v/>
      </c>
      <c r="E382" s="19" t="n"/>
      <c r="F382" s="19" t="n"/>
      <c r="G382" s="19" t="n"/>
      <c r="H382" s="19" t="n"/>
      <c r="I382" s="19" t="n"/>
      <c r="J382" s="19" t="n"/>
      <c r="K382" s="19" t="n"/>
      <c r="L382" s="20" t="n"/>
      <c r="M382" s="20" t="n"/>
      <c r="N382" s="20" t="n"/>
      <c r="O382" s="20" t="n"/>
      <c r="P382" s="20" t="n"/>
      <c r="Q382" s="20" t="n"/>
      <c r="R382" s="18">
        <f>IF('簡易入力モード'!E382&lt;&gt;"",'簡易入力モード'!E382,"")</f>
        <v/>
      </c>
      <c r="S382" s="21" t="n"/>
      <c r="T382" s="19" t="n"/>
      <c r="U382" s="22">
        <f>IFERROR(C382*(D382+E382),"")</f>
        <v/>
      </c>
      <c r="V382" s="22">
        <f>ROUND(100*(0.2*MIN(1,IFERROR(C382/20,0))+0.15*MIN(1,IFERROR(E382/30,0))+0.2*IF(TRIM(G382)="高",1,IF(TRIM(G382)="中",0.5,0))+0.15*IF(TRIM(H382)="高",1,IF(TRIM(H382)="中",0.5,0))+0.1*MIN(1,IFERROR(F382/20,0))+0.15*IF(TRIM(I382)="高",1,IF(TRIM(I382)="中",0.5,0))+0.15*(1-IF(TRIM(J382)="高",1,IF(TRIM(J382)="中",0.5,0)))),0)</f>
        <v/>
      </c>
      <c r="W382" s="22">
        <f>IF(G382="高",IF(H382&lt;&gt;"低","GAS",IF(I382="高","NotebookLM","Gem")),IF(I382="高","NotebookLM","Gem"))</f>
        <v/>
      </c>
      <c r="X382" s="22">
        <f>IF(W382="Gem",0.4,IF(W382="NotebookLM",0.5,IF(W382="GAS",0.7,IF(W382="Microsoft Copilot",0.4,IF(W382="Microsoft 365 AI",0.4,IF(W382="Power Automate",0.7,IF(W382="Power Apps",0.6,IF(W382="ChatGPT",0.5,IF(W382="Claude",0.5,IF(W382="Gemini",0.5,IF(W382="Dify",0.6,IF(W382="n8n",0.7,IF(W382="Make",0.7,IF(W382="Zapier",0.7,IF(W382="その他",0.5,0.5)))))))))))))))</f>
        <v/>
      </c>
      <c r="Y382" s="22">
        <f>IFERROR(U382*(1-X382),"")</f>
        <v/>
      </c>
      <c r="Z382" s="22">
        <f>IFERROR(U382-Y382,"")</f>
        <v/>
      </c>
      <c r="AA382" s="22">
        <f>IF(AND(P382&gt;0,Q382&gt;=0),P382-Q382,"")</f>
        <v/>
      </c>
      <c r="AB382" s="22">
        <f>IF(P382&gt;0,(P382-Q382)/P382,"")</f>
        <v/>
      </c>
    </row>
    <row r="383" hidden="1" ht="15.75" customHeight="1" s="44">
      <c r="A383" s="18">
        <f>IF('簡易入力モード'!A383&lt;&gt;"",'簡易入力モード'!A383,"")</f>
        <v/>
      </c>
      <c r="B383" s="18" t="n"/>
      <c r="C383" s="19">
        <f>IF('簡易入力モード'!B383&lt;&gt;"",'簡易入力モード'!B383,"")</f>
        <v/>
      </c>
      <c r="D383" s="19">
        <f>IF('簡易入力モード'!C383&lt;&gt;"",'簡易入力モード'!C383,"")</f>
        <v/>
      </c>
      <c r="E383" s="19" t="n"/>
      <c r="F383" s="19" t="n"/>
      <c r="G383" s="19" t="n"/>
      <c r="H383" s="19" t="n"/>
      <c r="I383" s="19" t="n"/>
      <c r="J383" s="19" t="n"/>
      <c r="K383" s="19" t="n"/>
      <c r="L383" s="20" t="n"/>
      <c r="M383" s="20" t="n"/>
      <c r="N383" s="20" t="n"/>
      <c r="O383" s="20" t="n"/>
      <c r="P383" s="20" t="n"/>
      <c r="Q383" s="20" t="n"/>
      <c r="R383" s="18">
        <f>IF('簡易入力モード'!E383&lt;&gt;"",'簡易入力モード'!E383,"")</f>
        <v/>
      </c>
      <c r="S383" s="21" t="n"/>
      <c r="T383" s="19" t="n"/>
      <c r="U383" s="22">
        <f>IFERROR(C383*(D383+E383),"")</f>
        <v/>
      </c>
      <c r="V383" s="22">
        <f>ROUND(100*(0.2*MIN(1,IFERROR(C383/20,0))+0.15*MIN(1,IFERROR(E383/30,0))+0.2*IF(TRIM(G383)="高",1,IF(TRIM(G383)="中",0.5,0))+0.15*IF(TRIM(H383)="高",1,IF(TRIM(H383)="中",0.5,0))+0.1*MIN(1,IFERROR(F383/20,0))+0.15*IF(TRIM(I383)="高",1,IF(TRIM(I383)="中",0.5,0))+0.15*(1-IF(TRIM(J383)="高",1,IF(TRIM(J383)="中",0.5,0)))),0)</f>
        <v/>
      </c>
      <c r="W383" s="22">
        <f>IF(G383="高",IF(H383&lt;&gt;"低","GAS",IF(I383="高","NotebookLM","Gem")),IF(I383="高","NotebookLM","Gem"))</f>
        <v/>
      </c>
      <c r="X383" s="22">
        <f>IF(W383="Gem",0.4,IF(W383="NotebookLM",0.5,IF(W383="GAS",0.7,IF(W383="Microsoft Copilot",0.4,IF(W383="Microsoft 365 AI",0.4,IF(W383="Power Automate",0.7,IF(W383="Power Apps",0.6,IF(W383="ChatGPT",0.5,IF(W383="Claude",0.5,IF(W383="Gemini",0.5,IF(W383="Dify",0.6,IF(W383="n8n",0.7,IF(W383="Make",0.7,IF(W383="Zapier",0.7,IF(W383="その他",0.5,0.5)))))))))))))))</f>
        <v/>
      </c>
      <c r="Y383" s="22">
        <f>IFERROR(U383*(1-X383),"")</f>
        <v/>
      </c>
      <c r="Z383" s="22">
        <f>IFERROR(U383-Y383,"")</f>
        <v/>
      </c>
      <c r="AA383" s="22">
        <f>IF(AND(P383&gt;0,Q383&gt;=0),P383-Q383,"")</f>
        <v/>
      </c>
      <c r="AB383" s="22">
        <f>IF(P383&gt;0,(P383-Q383)/P383,"")</f>
        <v/>
      </c>
    </row>
    <row r="384" hidden="1" ht="15.75" customHeight="1" s="44">
      <c r="A384" s="18">
        <f>IF('簡易入力モード'!A384&lt;&gt;"",'簡易入力モード'!A384,"")</f>
        <v/>
      </c>
      <c r="B384" s="18" t="n"/>
      <c r="C384" s="19">
        <f>IF('簡易入力モード'!B384&lt;&gt;"",'簡易入力モード'!B384,"")</f>
        <v/>
      </c>
      <c r="D384" s="19">
        <f>IF('簡易入力モード'!C384&lt;&gt;"",'簡易入力モード'!C384,"")</f>
        <v/>
      </c>
      <c r="E384" s="19" t="n"/>
      <c r="F384" s="19" t="n"/>
      <c r="G384" s="19" t="n"/>
      <c r="H384" s="19" t="n"/>
      <c r="I384" s="19" t="n"/>
      <c r="J384" s="19" t="n"/>
      <c r="K384" s="19" t="n"/>
      <c r="L384" s="20" t="n"/>
      <c r="M384" s="20" t="n"/>
      <c r="N384" s="20" t="n"/>
      <c r="O384" s="20" t="n"/>
      <c r="P384" s="20" t="n"/>
      <c r="Q384" s="20" t="n"/>
      <c r="R384" s="18">
        <f>IF('簡易入力モード'!E384&lt;&gt;"",'簡易入力モード'!E384,"")</f>
        <v/>
      </c>
      <c r="S384" s="21" t="n"/>
      <c r="T384" s="19" t="n"/>
      <c r="U384" s="22">
        <f>IFERROR(C384*(D384+E384),"")</f>
        <v/>
      </c>
      <c r="V384" s="22">
        <f>ROUND(100*(0.2*MIN(1,IFERROR(C384/20,0))+0.15*MIN(1,IFERROR(E384/30,0))+0.2*IF(TRIM(G384)="高",1,IF(TRIM(G384)="中",0.5,0))+0.15*IF(TRIM(H384)="高",1,IF(TRIM(H384)="中",0.5,0))+0.1*MIN(1,IFERROR(F384/20,0))+0.15*IF(TRIM(I384)="高",1,IF(TRIM(I384)="中",0.5,0))+0.15*(1-IF(TRIM(J384)="高",1,IF(TRIM(J384)="中",0.5,0)))),0)</f>
        <v/>
      </c>
      <c r="W384" s="22">
        <f>IF(G384="高",IF(H384&lt;&gt;"低","GAS",IF(I384="高","NotebookLM","Gem")),IF(I384="高","NotebookLM","Gem"))</f>
        <v/>
      </c>
      <c r="X384" s="22">
        <f>IF(W384="Gem",0.4,IF(W384="NotebookLM",0.5,IF(W384="GAS",0.7,IF(W384="Microsoft Copilot",0.4,IF(W384="Microsoft 365 AI",0.4,IF(W384="Power Automate",0.7,IF(W384="Power Apps",0.6,IF(W384="ChatGPT",0.5,IF(W384="Claude",0.5,IF(W384="Gemini",0.5,IF(W384="Dify",0.6,IF(W384="n8n",0.7,IF(W384="Make",0.7,IF(W384="Zapier",0.7,IF(W384="その他",0.5,0.5)))))))))))))))</f>
        <v/>
      </c>
      <c r="Y384" s="22">
        <f>IFERROR(U384*(1-X384),"")</f>
        <v/>
      </c>
      <c r="Z384" s="22">
        <f>IFERROR(U384-Y384,"")</f>
        <v/>
      </c>
      <c r="AA384" s="22">
        <f>IF(AND(P384&gt;0,Q384&gt;=0),P384-Q384,"")</f>
        <v/>
      </c>
      <c r="AB384" s="22">
        <f>IF(P384&gt;0,(P384-Q384)/P384,"")</f>
        <v/>
      </c>
    </row>
    <row r="385" hidden="1" ht="15.75" customHeight="1" s="44">
      <c r="A385" s="18">
        <f>IF('簡易入力モード'!A385&lt;&gt;"",'簡易入力モード'!A385,"")</f>
        <v/>
      </c>
      <c r="B385" s="18" t="n"/>
      <c r="C385" s="19">
        <f>IF('簡易入力モード'!B385&lt;&gt;"",'簡易入力モード'!B385,"")</f>
        <v/>
      </c>
      <c r="D385" s="19">
        <f>IF('簡易入力モード'!C385&lt;&gt;"",'簡易入力モード'!C385,"")</f>
        <v/>
      </c>
      <c r="E385" s="19" t="n"/>
      <c r="F385" s="19" t="n"/>
      <c r="G385" s="19" t="n"/>
      <c r="H385" s="19" t="n"/>
      <c r="I385" s="19" t="n"/>
      <c r="J385" s="19" t="n"/>
      <c r="K385" s="19" t="n"/>
      <c r="L385" s="20" t="n"/>
      <c r="M385" s="20" t="n"/>
      <c r="N385" s="20" t="n"/>
      <c r="O385" s="20" t="n"/>
      <c r="P385" s="20" t="n"/>
      <c r="Q385" s="20" t="n"/>
      <c r="R385" s="18">
        <f>IF('簡易入力モード'!E385&lt;&gt;"",'簡易入力モード'!E385,"")</f>
        <v/>
      </c>
      <c r="S385" s="21" t="n"/>
      <c r="T385" s="19" t="n"/>
      <c r="U385" s="22">
        <f>IFERROR(C385*(D385+E385),"")</f>
        <v/>
      </c>
      <c r="V385" s="22">
        <f>ROUND(100*(0.2*MIN(1,IFERROR(C385/20,0))+0.15*MIN(1,IFERROR(E385/30,0))+0.2*IF(TRIM(G385)="高",1,IF(TRIM(G385)="中",0.5,0))+0.15*IF(TRIM(H385)="高",1,IF(TRIM(H385)="中",0.5,0))+0.1*MIN(1,IFERROR(F385/20,0))+0.15*IF(TRIM(I385)="高",1,IF(TRIM(I385)="中",0.5,0))+0.15*(1-IF(TRIM(J385)="高",1,IF(TRIM(J385)="中",0.5,0)))),0)</f>
        <v/>
      </c>
      <c r="W385" s="22">
        <f>IF(G385="高",IF(H385&lt;&gt;"低","GAS",IF(I385="高","NotebookLM","Gem")),IF(I385="高","NotebookLM","Gem"))</f>
        <v/>
      </c>
      <c r="X385" s="22">
        <f>IF(W385="Gem",0.4,IF(W385="NotebookLM",0.5,IF(W385="GAS",0.7,IF(W385="Microsoft Copilot",0.4,IF(W385="Microsoft 365 AI",0.4,IF(W385="Power Automate",0.7,IF(W385="Power Apps",0.6,IF(W385="ChatGPT",0.5,IF(W385="Claude",0.5,IF(W385="Gemini",0.5,IF(W385="Dify",0.6,IF(W385="n8n",0.7,IF(W385="Make",0.7,IF(W385="Zapier",0.7,IF(W385="その他",0.5,0.5)))))))))))))))</f>
        <v/>
      </c>
      <c r="Y385" s="22">
        <f>IFERROR(U385*(1-X385),"")</f>
        <v/>
      </c>
      <c r="Z385" s="22">
        <f>IFERROR(U385-Y385,"")</f>
        <v/>
      </c>
      <c r="AA385" s="22">
        <f>IF(AND(P385&gt;0,Q385&gt;=0),P385-Q385,"")</f>
        <v/>
      </c>
      <c r="AB385" s="22">
        <f>IF(P385&gt;0,(P385-Q385)/P385,"")</f>
        <v/>
      </c>
    </row>
    <row r="386" hidden="1" ht="15.75" customHeight="1" s="44">
      <c r="A386" s="18">
        <f>IF('簡易入力モード'!A386&lt;&gt;"",'簡易入力モード'!A386,"")</f>
        <v/>
      </c>
      <c r="B386" s="18" t="n"/>
      <c r="C386" s="19">
        <f>IF('簡易入力モード'!B386&lt;&gt;"",'簡易入力モード'!B386,"")</f>
        <v/>
      </c>
      <c r="D386" s="19">
        <f>IF('簡易入力モード'!C386&lt;&gt;"",'簡易入力モード'!C386,"")</f>
        <v/>
      </c>
      <c r="E386" s="19" t="n"/>
      <c r="F386" s="19" t="n"/>
      <c r="G386" s="19" t="n"/>
      <c r="H386" s="19" t="n"/>
      <c r="I386" s="19" t="n"/>
      <c r="J386" s="19" t="n"/>
      <c r="K386" s="19" t="n"/>
      <c r="L386" s="20" t="n"/>
      <c r="M386" s="20" t="n"/>
      <c r="N386" s="20" t="n"/>
      <c r="O386" s="20" t="n"/>
      <c r="P386" s="20" t="n"/>
      <c r="Q386" s="20" t="n"/>
      <c r="R386" s="18">
        <f>IF('簡易入力モード'!E386&lt;&gt;"",'簡易入力モード'!E386,"")</f>
        <v/>
      </c>
      <c r="S386" s="21" t="n"/>
      <c r="T386" s="19" t="n"/>
      <c r="U386" s="22">
        <f>IFERROR(C386*(D386+E386),"")</f>
        <v/>
      </c>
      <c r="V386" s="22">
        <f>ROUND(100*(0.2*MIN(1,IFERROR(C386/20,0))+0.15*MIN(1,IFERROR(E386/30,0))+0.2*IF(TRIM(G386)="高",1,IF(TRIM(G386)="中",0.5,0))+0.15*IF(TRIM(H386)="高",1,IF(TRIM(H386)="中",0.5,0))+0.1*MIN(1,IFERROR(F386/20,0))+0.15*IF(TRIM(I386)="高",1,IF(TRIM(I386)="中",0.5,0))+0.15*(1-IF(TRIM(J386)="高",1,IF(TRIM(J386)="中",0.5,0)))),0)</f>
        <v/>
      </c>
      <c r="W386" s="22">
        <f>IF(G386="高",IF(H386&lt;&gt;"低","GAS",IF(I386="高","NotebookLM","Gem")),IF(I386="高","NotebookLM","Gem"))</f>
        <v/>
      </c>
      <c r="X386" s="22">
        <f>IF(W386="Gem",0.4,IF(W386="NotebookLM",0.5,IF(W386="GAS",0.7,IF(W386="Microsoft Copilot",0.4,IF(W386="Microsoft 365 AI",0.4,IF(W386="Power Automate",0.7,IF(W386="Power Apps",0.6,IF(W386="ChatGPT",0.5,IF(W386="Claude",0.5,IF(W386="Gemini",0.5,IF(W386="Dify",0.6,IF(W386="n8n",0.7,IF(W386="Make",0.7,IF(W386="Zapier",0.7,IF(W386="その他",0.5,0.5)))))))))))))))</f>
        <v/>
      </c>
      <c r="Y386" s="22">
        <f>IFERROR(U386*(1-X386),"")</f>
        <v/>
      </c>
      <c r="Z386" s="22">
        <f>IFERROR(U386-Y386,"")</f>
        <v/>
      </c>
      <c r="AA386" s="22">
        <f>IF(AND(P386&gt;0,Q386&gt;=0),P386-Q386,"")</f>
        <v/>
      </c>
      <c r="AB386" s="22">
        <f>IF(P386&gt;0,(P386-Q386)/P386,"")</f>
        <v/>
      </c>
    </row>
    <row r="387" hidden="1" ht="15.75" customHeight="1" s="44">
      <c r="A387" s="18">
        <f>IF('簡易入力モード'!A387&lt;&gt;"",'簡易入力モード'!A387,"")</f>
        <v/>
      </c>
      <c r="B387" s="18" t="n"/>
      <c r="C387" s="19">
        <f>IF('簡易入力モード'!B387&lt;&gt;"",'簡易入力モード'!B387,"")</f>
        <v/>
      </c>
      <c r="D387" s="19">
        <f>IF('簡易入力モード'!C387&lt;&gt;"",'簡易入力モード'!C387,"")</f>
        <v/>
      </c>
      <c r="E387" s="19" t="n"/>
      <c r="F387" s="19" t="n"/>
      <c r="G387" s="19" t="n"/>
      <c r="H387" s="19" t="n"/>
      <c r="I387" s="19" t="n"/>
      <c r="J387" s="19" t="n"/>
      <c r="K387" s="19" t="n"/>
      <c r="L387" s="20" t="n"/>
      <c r="M387" s="20" t="n"/>
      <c r="N387" s="20" t="n"/>
      <c r="O387" s="20" t="n"/>
      <c r="P387" s="20" t="n"/>
      <c r="Q387" s="20" t="n"/>
      <c r="R387" s="18">
        <f>IF('簡易入力モード'!E387&lt;&gt;"",'簡易入力モード'!E387,"")</f>
        <v/>
      </c>
      <c r="S387" s="21" t="n"/>
      <c r="T387" s="19" t="n"/>
      <c r="U387" s="22">
        <f>IFERROR(C387*(D387+E387),"")</f>
        <v/>
      </c>
      <c r="V387" s="22">
        <f>ROUND(100*(0.2*MIN(1,IFERROR(C387/20,0))+0.15*MIN(1,IFERROR(E387/30,0))+0.2*IF(TRIM(G387)="高",1,IF(TRIM(G387)="中",0.5,0))+0.15*IF(TRIM(H387)="高",1,IF(TRIM(H387)="中",0.5,0))+0.1*MIN(1,IFERROR(F387/20,0))+0.15*IF(TRIM(I387)="高",1,IF(TRIM(I387)="中",0.5,0))+0.15*(1-IF(TRIM(J387)="高",1,IF(TRIM(J387)="中",0.5,0)))),0)</f>
        <v/>
      </c>
      <c r="W387" s="22">
        <f>IF(G387="高",IF(H387&lt;&gt;"低","GAS",IF(I387="高","NotebookLM","Gem")),IF(I387="高","NotebookLM","Gem"))</f>
        <v/>
      </c>
      <c r="X387" s="22">
        <f>IF(W387="Gem",0.4,IF(W387="NotebookLM",0.5,IF(W387="GAS",0.7,IF(W387="Microsoft Copilot",0.4,IF(W387="Microsoft 365 AI",0.4,IF(W387="Power Automate",0.7,IF(W387="Power Apps",0.6,IF(W387="ChatGPT",0.5,IF(W387="Claude",0.5,IF(W387="Gemini",0.5,IF(W387="Dify",0.6,IF(W387="n8n",0.7,IF(W387="Make",0.7,IF(W387="Zapier",0.7,IF(W387="その他",0.5,0.5)))))))))))))))</f>
        <v/>
      </c>
      <c r="Y387" s="22">
        <f>IFERROR(U387*(1-X387),"")</f>
        <v/>
      </c>
      <c r="Z387" s="22">
        <f>IFERROR(U387-Y387,"")</f>
        <v/>
      </c>
      <c r="AA387" s="22">
        <f>IF(AND(P387&gt;0,Q387&gt;=0),P387-Q387,"")</f>
        <v/>
      </c>
      <c r="AB387" s="22">
        <f>IF(P387&gt;0,(P387-Q387)/P387,"")</f>
        <v/>
      </c>
    </row>
    <row r="388" hidden="1" ht="15.75" customHeight="1" s="44">
      <c r="A388" s="18">
        <f>IF('簡易入力モード'!A388&lt;&gt;"",'簡易入力モード'!A388,"")</f>
        <v/>
      </c>
      <c r="B388" s="18" t="n"/>
      <c r="C388" s="19">
        <f>IF('簡易入力モード'!B388&lt;&gt;"",'簡易入力モード'!B388,"")</f>
        <v/>
      </c>
      <c r="D388" s="19">
        <f>IF('簡易入力モード'!C388&lt;&gt;"",'簡易入力モード'!C388,"")</f>
        <v/>
      </c>
      <c r="E388" s="19" t="n"/>
      <c r="F388" s="19" t="n"/>
      <c r="G388" s="19" t="n"/>
      <c r="H388" s="19" t="n"/>
      <c r="I388" s="19" t="n"/>
      <c r="J388" s="19" t="n"/>
      <c r="K388" s="19" t="n"/>
      <c r="L388" s="20" t="n"/>
      <c r="M388" s="20" t="n"/>
      <c r="N388" s="20" t="n"/>
      <c r="O388" s="20" t="n"/>
      <c r="P388" s="20" t="n"/>
      <c r="Q388" s="20" t="n"/>
      <c r="R388" s="18">
        <f>IF('簡易入力モード'!E388&lt;&gt;"",'簡易入力モード'!E388,"")</f>
        <v/>
      </c>
      <c r="S388" s="21" t="n"/>
      <c r="T388" s="19" t="n"/>
      <c r="U388" s="22">
        <f>IFERROR(C388*(D388+E388),"")</f>
        <v/>
      </c>
      <c r="V388" s="22">
        <f>ROUND(100*(0.2*MIN(1,IFERROR(C388/20,0))+0.15*MIN(1,IFERROR(E388/30,0))+0.2*IF(TRIM(G388)="高",1,IF(TRIM(G388)="中",0.5,0))+0.15*IF(TRIM(H388)="高",1,IF(TRIM(H388)="中",0.5,0))+0.1*MIN(1,IFERROR(F388/20,0))+0.15*IF(TRIM(I388)="高",1,IF(TRIM(I388)="中",0.5,0))+0.15*(1-IF(TRIM(J388)="高",1,IF(TRIM(J388)="中",0.5,0)))),0)</f>
        <v/>
      </c>
      <c r="W388" s="22">
        <f>IF(G388="高",IF(H388&lt;&gt;"低","GAS",IF(I388="高","NotebookLM","Gem")),IF(I388="高","NotebookLM","Gem"))</f>
        <v/>
      </c>
      <c r="X388" s="22">
        <f>IF(W388="Gem",0.4,IF(W388="NotebookLM",0.5,IF(W388="GAS",0.7,IF(W388="Microsoft Copilot",0.4,IF(W388="Microsoft 365 AI",0.4,IF(W388="Power Automate",0.7,IF(W388="Power Apps",0.6,IF(W388="ChatGPT",0.5,IF(W388="Claude",0.5,IF(W388="Gemini",0.5,IF(W388="Dify",0.6,IF(W388="n8n",0.7,IF(W388="Make",0.7,IF(W388="Zapier",0.7,IF(W388="その他",0.5,0.5)))))))))))))))</f>
        <v/>
      </c>
      <c r="Y388" s="22">
        <f>IFERROR(U388*(1-X388),"")</f>
        <v/>
      </c>
      <c r="Z388" s="22">
        <f>IFERROR(U388-Y388,"")</f>
        <v/>
      </c>
      <c r="AA388" s="22">
        <f>IF(AND(P388&gt;0,Q388&gt;=0),P388-Q388,"")</f>
        <v/>
      </c>
      <c r="AB388" s="22">
        <f>IF(P388&gt;0,(P388-Q388)/P388,"")</f>
        <v/>
      </c>
    </row>
    <row r="389" hidden="1" ht="15.75" customHeight="1" s="44">
      <c r="A389" s="18">
        <f>IF('簡易入力モード'!A389&lt;&gt;"",'簡易入力モード'!A389,"")</f>
        <v/>
      </c>
      <c r="B389" s="18" t="n"/>
      <c r="C389" s="19">
        <f>IF('簡易入力モード'!B389&lt;&gt;"",'簡易入力モード'!B389,"")</f>
        <v/>
      </c>
      <c r="D389" s="19">
        <f>IF('簡易入力モード'!C389&lt;&gt;"",'簡易入力モード'!C389,"")</f>
        <v/>
      </c>
      <c r="E389" s="19" t="n"/>
      <c r="F389" s="19" t="n"/>
      <c r="G389" s="19" t="n"/>
      <c r="H389" s="19" t="n"/>
      <c r="I389" s="19" t="n"/>
      <c r="J389" s="19" t="n"/>
      <c r="K389" s="19" t="n"/>
      <c r="L389" s="20" t="n"/>
      <c r="M389" s="20" t="n"/>
      <c r="N389" s="20" t="n"/>
      <c r="O389" s="20" t="n"/>
      <c r="P389" s="20" t="n"/>
      <c r="Q389" s="20" t="n"/>
      <c r="R389" s="18">
        <f>IF('簡易入力モード'!E389&lt;&gt;"",'簡易入力モード'!E389,"")</f>
        <v/>
      </c>
      <c r="S389" s="21" t="n"/>
      <c r="T389" s="19" t="n"/>
      <c r="U389" s="22">
        <f>IFERROR(C389*(D389+E389),"")</f>
        <v/>
      </c>
      <c r="V389" s="22">
        <f>ROUND(100*(0.2*MIN(1,IFERROR(C389/20,0))+0.15*MIN(1,IFERROR(E389/30,0))+0.2*IF(TRIM(G389)="高",1,IF(TRIM(G389)="中",0.5,0))+0.15*IF(TRIM(H389)="高",1,IF(TRIM(H389)="中",0.5,0))+0.1*MIN(1,IFERROR(F389/20,0))+0.15*IF(TRIM(I389)="高",1,IF(TRIM(I389)="中",0.5,0))+0.15*(1-IF(TRIM(J389)="高",1,IF(TRIM(J389)="中",0.5,0)))),0)</f>
        <v/>
      </c>
      <c r="W389" s="22">
        <f>IF(G389="高",IF(H389&lt;&gt;"低","GAS",IF(I389="高","NotebookLM","Gem")),IF(I389="高","NotebookLM","Gem"))</f>
        <v/>
      </c>
      <c r="X389" s="22">
        <f>IF(W389="Gem",0.4,IF(W389="NotebookLM",0.5,IF(W389="GAS",0.7,IF(W389="Microsoft Copilot",0.4,IF(W389="Microsoft 365 AI",0.4,IF(W389="Power Automate",0.7,IF(W389="Power Apps",0.6,IF(W389="ChatGPT",0.5,IF(W389="Claude",0.5,IF(W389="Gemini",0.5,IF(W389="Dify",0.6,IF(W389="n8n",0.7,IF(W389="Make",0.7,IF(W389="Zapier",0.7,IF(W389="その他",0.5,0.5)))))))))))))))</f>
        <v/>
      </c>
      <c r="Y389" s="22">
        <f>IFERROR(U389*(1-X389),"")</f>
        <v/>
      </c>
      <c r="Z389" s="22">
        <f>IFERROR(U389-Y389,"")</f>
        <v/>
      </c>
      <c r="AA389" s="22">
        <f>IF(AND(P389&gt;0,Q389&gt;=0),P389-Q389,"")</f>
        <v/>
      </c>
      <c r="AB389" s="22">
        <f>IF(P389&gt;0,(P389-Q389)/P389,"")</f>
        <v/>
      </c>
    </row>
    <row r="390" hidden="1" ht="15.75" customHeight="1" s="44">
      <c r="A390" s="18">
        <f>IF('簡易入力モード'!A390&lt;&gt;"",'簡易入力モード'!A390,"")</f>
        <v/>
      </c>
      <c r="B390" s="18" t="n"/>
      <c r="C390" s="19">
        <f>IF('簡易入力モード'!B390&lt;&gt;"",'簡易入力モード'!B390,"")</f>
        <v/>
      </c>
      <c r="D390" s="19">
        <f>IF('簡易入力モード'!C390&lt;&gt;"",'簡易入力モード'!C390,"")</f>
        <v/>
      </c>
      <c r="E390" s="19" t="n"/>
      <c r="F390" s="19" t="n"/>
      <c r="G390" s="19" t="n"/>
      <c r="H390" s="19" t="n"/>
      <c r="I390" s="19" t="n"/>
      <c r="J390" s="19" t="n"/>
      <c r="K390" s="19" t="n"/>
      <c r="L390" s="20" t="n"/>
      <c r="M390" s="20" t="n"/>
      <c r="N390" s="20" t="n"/>
      <c r="O390" s="20" t="n"/>
      <c r="P390" s="20" t="n"/>
      <c r="Q390" s="20" t="n"/>
      <c r="R390" s="18">
        <f>IF('簡易入力モード'!E390&lt;&gt;"",'簡易入力モード'!E390,"")</f>
        <v/>
      </c>
      <c r="S390" s="21" t="n"/>
      <c r="T390" s="19" t="n"/>
      <c r="U390" s="22">
        <f>IFERROR(C390*(D390+E390),"")</f>
        <v/>
      </c>
      <c r="V390" s="22">
        <f>ROUND(100*(0.2*MIN(1,IFERROR(C390/20,0))+0.15*MIN(1,IFERROR(E390/30,0))+0.2*IF(TRIM(G390)="高",1,IF(TRIM(G390)="中",0.5,0))+0.15*IF(TRIM(H390)="高",1,IF(TRIM(H390)="中",0.5,0))+0.1*MIN(1,IFERROR(F390/20,0))+0.15*IF(TRIM(I390)="高",1,IF(TRIM(I390)="中",0.5,0))+0.15*(1-IF(TRIM(J390)="高",1,IF(TRIM(J390)="中",0.5,0)))),0)</f>
        <v/>
      </c>
      <c r="W390" s="22">
        <f>IF(G390="高",IF(H390&lt;&gt;"低","GAS",IF(I390="高","NotebookLM","Gem")),IF(I390="高","NotebookLM","Gem"))</f>
        <v/>
      </c>
      <c r="X390" s="22">
        <f>IF(W390="Gem",0.4,IF(W390="NotebookLM",0.5,IF(W390="GAS",0.7,IF(W390="Microsoft Copilot",0.4,IF(W390="Microsoft 365 AI",0.4,IF(W390="Power Automate",0.7,IF(W390="Power Apps",0.6,IF(W390="ChatGPT",0.5,IF(W390="Claude",0.5,IF(W390="Gemini",0.5,IF(W390="Dify",0.6,IF(W390="n8n",0.7,IF(W390="Make",0.7,IF(W390="Zapier",0.7,IF(W390="その他",0.5,0.5)))))))))))))))</f>
        <v/>
      </c>
      <c r="Y390" s="22">
        <f>IFERROR(U390*(1-X390),"")</f>
        <v/>
      </c>
      <c r="Z390" s="22">
        <f>IFERROR(U390-Y390,"")</f>
        <v/>
      </c>
      <c r="AA390" s="22">
        <f>IF(AND(P390&gt;0,Q390&gt;=0),P390-Q390,"")</f>
        <v/>
      </c>
      <c r="AB390" s="22">
        <f>IF(P390&gt;0,(P390-Q390)/P390,"")</f>
        <v/>
      </c>
    </row>
    <row r="391" hidden="1" ht="15.75" customHeight="1" s="44">
      <c r="A391" s="18">
        <f>IF('簡易入力モード'!A391&lt;&gt;"",'簡易入力モード'!A391,"")</f>
        <v/>
      </c>
      <c r="B391" s="18" t="n"/>
      <c r="C391" s="19">
        <f>IF('簡易入力モード'!B391&lt;&gt;"",'簡易入力モード'!B391,"")</f>
        <v/>
      </c>
      <c r="D391" s="19">
        <f>IF('簡易入力モード'!C391&lt;&gt;"",'簡易入力モード'!C391,"")</f>
        <v/>
      </c>
      <c r="E391" s="19" t="n"/>
      <c r="F391" s="19" t="n"/>
      <c r="G391" s="19" t="n"/>
      <c r="H391" s="19" t="n"/>
      <c r="I391" s="19" t="n"/>
      <c r="J391" s="19" t="n"/>
      <c r="K391" s="19" t="n"/>
      <c r="L391" s="20" t="n"/>
      <c r="M391" s="20" t="n"/>
      <c r="N391" s="20" t="n"/>
      <c r="O391" s="20" t="n"/>
      <c r="P391" s="20" t="n"/>
      <c r="Q391" s="20" t="n"/>
      <c r="R391" s="18">
        <f>IF('簡易入力モード'!E391&lt;&gt;"",'簡易入力モード'!E391,"")</f>
        <v/>
      </c>
      <c r="S391" s="21" t="n"/>
      <c r="T391" s="19" t="n"/>
      <c r="U391" s="22">
        <f>IFERROR(C391*(D391+E391),"")</f>
        <v/>
      </c>
      <c r="V391" s="22">
        <f>ROUND(100*(0.2*MIN(1,IFERROR(C391/20,0))+0.15*MIN(1,IFERROR(E391/30,0))+0.2*IF(TRIM(G391)="高",1,IF(TRIM(G391)="中",0.5,0))+0.15*IF(TRIM(H391)="高",1,IF(TRIM(H391)="中",0.5,0))+0.1*MIN(1,IFERROR(F391/20,0))+0.15*IF(TRIM(I391)="高",1,IF(TRIM(I391)="中",0.5,0))+0.15*(1-IF(TRIM(J391)="高",1,IF(TRIM(J391)="中",0.5,0)))),0)</f>
        <v/>
      </c>
      <c r="W391" s="22">
        <f>IF(G391="高",IF(H391&lt;&gt;"低","GAS",IF(I391="高","NotebookLM","Gem")),IF(I391="高","NotebookLM","Gem"))</f>
        <v/>
      </c>
      <c r="X391" s="22">
        <f>IF(W391="Gem",0.4,IF(W391="NotebookLM",0.5,IF(W391="GAS",0.7,IF(W391="Microsoft Copilot",0.4,IF(W391="Microsoft 365 AI",0.4,IF(W391="Power Automate",0.7,IF(W391="Power Apps",0.6,IF(W391="ChatGPT",0.5,IF(W391="Claude",0.5,IF(W391="Gemini",0.5,IF(W391="Dify",0.6,IF(W391="n8n",0.7,IF(W391="Make",0.7,IF(W391="Zapier",0.7,IF(W391="その他",0.5,0.5)))))))))))))))</f>
        <v/>
      </c>
      <c r="Y391" s="22">
        <f>IFERROR(U391*(1-X391),"")</f>
        <v/>
      </c>
      <c r="Z391" s="22">
        <f>IFERROR(U391-Y391,"")</f>
        <v/>
      </c>
      <c r="AA391" s="22">
        <f>IF(AND(P391&gt;0,Q391&gt;=0),P391-Q391,"")</f>
        <v/>
      </c>
      <c r="AB391" s="22">
        <f>IF(P391&gt;0,(P391-Q391)/P391,"")</f>
        <v/>
      </c>
    </row>
    <row r="392" hidden="1" ht="15.75" customHeight="1" s="44">
      <c r="A392" s="18">
        <f>IF('簡易入力モード'!A392&lt;&gt;"",'簡易入力モード'!A392,"")</f>
        <v/>
      </c>
      <c r="B392" s="18" t="n"/>
      <c r="C392" s="19">
        <f>IF('簡易入力モード'!B392&lt;&gt;"",'簡易入力モード'!B392,"")</f>
        <v/>
      </c>
      <c r="D392" s="19">
        <f>IF('簡易入力モード'!C392&lt;&gt;"",'簡易入力モード'!C392,"")</f>
        <v/>
      </c>
      <c r="E392" s="19" t="n"/>
      <c r="F392" s="19" t="n"/>
      <c r="G392" s="19" t="n"/>
      <c r="H392" s="19" t="n"/>
      <c r="I392" s="19" t="n"/>
      <c r="J392" s="19" t="n"/>
      <c r="K392" s="19" t="n"/>
      <c r="L392" s="20" t="n"/>
      <c r="M392" s="20" t="n"/>
      <c r="N392" s="20" t="n"/>
      <c r="O392" s="20" t="n"/>
      <c r="P392" s="20" t="n"/>
      <c r="Q392" s="20" t="n"/>
      <c r="R392" s="18">
        <f>IF('簡易入力モード'!E392&lt;&gt;"",'簡易入力モード'!E392,"")</f>
        <v/>
      </c>
      <c r="S392" s="21" t="n"/>
      <c r="T392" s="19" t="n"/>
      <c r="U392" s="22">
        <f>IFERROR(C392*(D392+E392),"")</f>
        <v/>
      </c>
      <c r="V392" s="22">
        <f>ROUND(100*(0.2*MIN(1,IFERROR(C392/20,0))+0.15*MIN(1,IFERROR(E392/30,0))+0.2*IF(TRIM(G392)="高",1,IF(TRIM(G392)="中",0.5,0))+0.15*IF(TRIM(H392)="高",1,IF(TRIM(H392)="中",0.5,0))+0.1*MIN(1,IFERROR(F392/20,0))+0.15*IF(TRIM(I392)="高",1,IF(TRIM(I392)="中",0.5,0))+0.15*(1-IF(TRIM(J392)="高",1,IF(TRIM(J392)="中",0.5,0)))),0)</f>
        <v/>
      </c>
      <c r="W392" s="22">
        <f>IF(G392="高",IF(H392&lt;&gt;"低","GAS",IF(I392="高","NotebookLM","Gem")),IF(I392="高","NotebookLM","Gem"))</f>
        <v/>
      </c>
      <c r="X392" s="22">
        <f>IF(W392="Gem",0.4,IF(W392="NotebookLM",0.5,IF(W392="GAS",0.7,IF(W392="Microsoft Copilot",0.4,IF(W392="Microsoft 365 AI",0.4,IF(W392="Power Automate",0.7,IF(W392="Power Apps",0.6,IF(W392="ChatGPT",0.5,IF(W392="Claude",0.5,IF(W392="Gemini",0.5,IF(W392="Dify",0.6,IF(W392="n8n",0.7,IF(W392="Make",0.7,IF(W392="Zapier",0.7,IF(W392="その他",0.5,0.5)))))))))))))))</f>
        <v/>
      </c>
      <c r="Y392" s="22">
        <f>IFERROR(U392*(1-X392),"")</f>
        <v/>
      </c>
      <c r="Z392" s="22">
        <f>IFERROR(U392-Y392,"")</f>
        <v/>
      </c>
      <c r="AA392" s="22">
        <f>IF(AND(P392&gt;0,Q392&gt;=0),P392-Q392,"")</f>
        <v/>
      </c>
      <c r="AB392" s="22">
        <f>IF(P392&gt;0,(P392-Q392)/P392,"")</f>
        <v/>
      </c>
    </row>
    <row r="393" hidden="1" ht="15.75" customHeight="1" s="44">
      <c r="A393" s="18">
        <f>IF('簡易入力モード'!A393&lt;&gt;"",'簡易入力モード'!A393,"")</f>
        <v/>
      </c>
      <c r="B393" s="18" t="n"/>
      <c r="C393" s="19">
        <f>IF('簡易入力モード'!B393&lt;&gt;"",'簡易入力モード'!B393,"")</f>
        <v/>
      </c>
      <c r="D393" s="19">
        <f>IF('簡易入力モード'!C393&lt;&gt;"",'簡易入力モード'!C393,"")</f>
        <v/>
      </c>
      <c r="E393" s="19" t="n"/>
      <c r="F393" s="19" t="n"/>
      <c r="G393" s="19" t="n"/>
      <c r="H393" s="19" t="n"/>
      <c r="I393" s="19" t="n"/>
      <c r="J393" s="19" t="n"/>
      <c r="K393" s="19" t="n"/>
      <c r="L393" s="20" t="n"/>
      <c r="M393" s="20" t="n"/>
      <c r="N393" s="20" t="n"/>
      <c r="O393" s="20" t="n"/>
      <c r="P393" s="20" t="n"/>
      <c r="Q393" s="20" t="n"/>
      <c r="R393" s="18">
        <f>IF('簡易入力モード'!E393&lt;&gt;"",'簡易入力モード'!E393,"")</f>
        <v/>
      </c>
      <c r="S393" s="21" t="n"/>
      <c r="T393" s="19" t="n"/>
      <c r="U393" s="22">
        <f>IFERROR(C393*(D393+E393),"")</f>
        <v/>
      </c>
      <c r="V393" s="22">
        <f>ROUND(100*(0.2*MIN(1,IFERROR(C393/20,0))+0.15*MIN(1,IFERROR(E393/30,0))+0.2*IF(TRIM(G393)="高",1,IF(TRIM(G393)="中",0.5,0))+0.15*IF(TRIM(H393)="高",1,IF(TRIM(H393)="中",0.5,0))+0.1*MIN(1,IFERROR(F393/20,0))+0.15*IF(TRIM(I393)="高",1,IF(TRIM(I393)="中",0.5,0))+0.15*(1-IF(TRIM(J393)="高",1,IF(TRIM(J393)="中",0.5,0)))),0)</f>
        <v/>
      </c>
      <c r="W393" s="22">
        <f>IF(G393="高",IF(H393&lt;&gt;"低","GAS",IF(I393="高","NotebookLM","Gem")),IF(I393="高","NotebookLM","Gem"))</f>
        <v/>
      </c>
      <c r="X393" s="22">
        <f>IF(W393="Gem",0.4,IF(W393="NotebookLM",0.5,IF(W393="GAS",0.7,IF(W393="Microsoft Copilot",0.4,IF(W393="Microsoft 365 AI",0.4,IF(W393="Power Automate",0.7,IF(W393="Power Apps",0.6,IF(W393="ChatGPT",0.5,IF(W393="Claude",0.5,IF(W393="Gemini",0.5,IF(W393="Dify",0.6,IF(W393="n8n",0.7,IF(W393="Make",0.7,IF(W393="Zapier",0.7,IF(W393="その他",0.5,0.5)))))))))))))))</f>
        <v/>
      </c>
      <c r="Y393" s="22">
        <f>IFERROR(U393*(1-X393),"")</f>
        <v/>
      </c>
      <c r="Z393" s="22">
        <f>IFERROR(U393-Y393,"")</f>
        <v/>
      </c>
      <c r="AA393" s="22">
        <f>IF(AND(P393&gt;0,Q393&gt;=0),P393-Q393,"")</f>
        <v/>
      </c>
      <c r="AB393" s="22">
        <f>IF(P393&gt;0,(P393-Q393)/P393,"")</f>
        <v/>
      </c>
    </row>
    <row r="394" hidden="1" ht="15.75" customHeight="1" s="44">
      <c r="A394" s="18">
        <f>IF('簡易入力モード'!A394&lt;&gt;"",'簡易入力モード'!A394,"")</f>
        <v/>
      </c>
      <c r="B394" s="18" t="n"/>
      <c r="C394" s="19">
        <f>IF('簡易入力モード'!B394&lt;&gt;"",'簡易入力モード'!B394,"")</f>
        <v/>
      </c>
      <c r="D394" s="19">
        <f>IF('簡易入力モード'!C394&lt;&gt;"",'簡易入力モード'!C394,"")</f>
        <v/>
      </c>
      <c r="E394" s="19" t="n"/>
      <c r="F394" s="19" t="n"/>
      <c r="G394" s="19" t="n"/>
      <c r="H394" s="19" t="n"/>
      <c r="I394" s="19" t="n"/>
      <c r="J394" s="19" t="n"/>
      <c r="K394" s="19" t="n"/>
      <c r="L394" s="20" t="n"/>
      <c r="M394" s="20" t="n"/>
      <c r="N394" s="20" t="n"/>
      <c r="O394" s="20" t="n"/>
      <c r="P394" s="20" t="n"/>
      <c r="Q394" s="20" t="n"/>
      <c r="R394" s="18">
        <f>IF('簡易入力モード'!E394&lt;&gt;"",'簡易入力モード'!E394,"")</f>
        <v/>
      </c>
      <c r="S394" s="21" t="n"/>
      <c r="T394" s="19" t="n"/>
      <c r="U394" s="22">
        <f>IFERROR(C394*(D394+E394),"")</f>
        <v/>
      </c>
      <c r="V394" s="22">
        <f>ROUND(100*(0.2*MIN(1,IFERROR(C394/20,0))+0.15*MIN(1,IFERROR(E394/30,0))+0.2*IF(TRIM(G394)="高",1,IF(TRIM(G394)="中",0.5,0))+0.15*IF(TRIM(H394)="高",1,IF(TRIM(H394)="中",0.5,0))+0.1*MIN(1,IFERROR(F394/20,0))+0.15*IF(TRIM(I394)="高",1,IF(TRIM(I394)="中",0.5,0))+0.15*(1-IF(TRIM(J394)="高",1,IF(TRIM(J394)="中",0.5,0)))),0)</f>
        <v/>
      </c>
      <c r="W394" s="22">
        <f>IF(G394="高",IF(H394&lt;&gt;"低","GAS",IF(I394="高","NotebookLM","Gem")),IF(I394="高","NotebookLM","Gem"))</f>
        <v/>
      </c>
      <c r="X394" s="22">
        <f>IF(W394="Gem",0.4,IF(W394="NotebookLM",0.5,IF(W394="GAS",0.7,IF(W394="Microsoft Copilot",0.4,IF(W394="Microsoft 365 AI",0.4,IF(W394="Power Automate",0.7,IF(W394="Power Apps",0.6,IF(W394="ChatGPT",0.5,IF(W394="Claude",0.5,IF(W394="Gemini",0.5,IF(W394="Dify",0.6,IF(W394="n8n",0.7,IF(W394="Make",0.7,IF(W394="Zapier",0.7,IF(W394="その他",0.5,0.5)))))))))))))))</f>
        <v/>
      </c>
      <c r="Y394" s="22">
        <f>IFERROR(U394*(1-X394),"")</f>
        <v/>
      </c>
      <c r="Z394" s="22">
        <f>IFERROR(U394-Y394,"")</f>
        <v/>
      </c>
      <c r="AA394" s="22">
        <f>IF(AND(P394&gt;0,Q394&gt;=0),P394-Q394,"")</f>
        <v/>
      </c>
      <c r="AB394" s="22">
        <f>IF(P394&gt;0,(P394-Q394)/P394,"")</f>
        <v/>
      </c>
    </row>
    <row r="395" hidden="1" ht="15.75" customHeight="1" s="44">
      <c r="A395" s="18">
        <f>IF('簡易入力モード'!A395&lt;&gt;"",'簡易入力モード'!A395,"")</f>
        <v/>
      </c>
      <c r="B395" s="18" t="n"/>
      <c r="C395" s="19">
        <f>IF('簡易入力モード'!B395&lt;&gt;"",'簡易入力モード'!B395,"")</f>
        <v/>
      </c>
      <c r="D395" s="19">
        <f>IF('簡易入力モード'!C395&lt;&gt;"",'簡易入力モード'!C395,"")</f>
        <v/>
      </c>
      <c r="E395" s="19" t="n"/>
      <c r="F395" s="19" t="n"/>
      <c r="G395" s="19" t="n"/>
      <c r="H395" s="19" t="n"/>
      <c r="I395" s="19" t="n"/>
      <c r="J395" s="19" t="n"/>
      <c r="K395" s="19" t="n"/>
      <c r="L395" s="20" t="n"/>
      <c r="M395" s="20" t="n"/>
      <c r="N395" s="20" t="n"/>
      <c r="O395" s="20" t="n"/>
      <c r="P395" s="20" t="n"/>
      <c r="Q395" s="20" t="n"/>
      <c r="R395" s="18">
        <f>IF('簡易入力モード'!E395&lt;&gt;"",'簡易入力モード'!E395,"")</f>
        <v/>
      </c>
      <c r="S395" s="21" t="n"/>
      <c r="T395" s="19" t="n"/>
      <c r="U395" s="22">
        <f>IFERROR(C395*(D395+E395),"")</f>
        <v/>
      </c>
      <c r="V395" s="22">
        <f>ROUND(100*(0.2*MIN(1,IFERROR(C395/20,0))+0.15*MIN(1,IFERROR(E395/30,0))+0.2*IF(TRIM(G395)="高",1,IF(TRIM(G395)="中",0.5,0))+0.15*IF(TRIM(H395)="高",1,IF(TRIM(H395)="中",0.5,0))+0.1*MIN(1,IFERROR(F395/20,0))+0.15*IF(TRIM(I395)="高",1,IF(TRIM(I395)="中",0.5,0))+0.15*(1-IF(TRIM(J395)="高",1,IF(TRIM(J395)="中",0.5,0)))),0)</f>
        <v/>
      </c>
      <c r="W395" s="22">
        <f>IF(G395="高",IF(H395&lt;&gt;"低","GAS",IF(I395="高","NotebookLM","Gem")),IF(I395="高","NotebookLM","Gem"))</f>
        <v/>
      </c>
      <c r="X395" s="22">
        <f>IF(W395="Gem",0.4,IF(W395="NotebookLM",0.5,IF(W395="GAS",0.7,IF(W395="Microsoft Copilot",0.4,IF(W395="Microsoft 365 AI",0.4,IF(W395="Power Automate",0.7,IF(W395="Power Apps",0.6,IF(W395="ChatGPT",0.5,IF(W395="Claude",0.5,IF(W395="Gemini",0.5,IF(W395="Dify",0.6,IF(W395="n8n",0.7,IF(W395="Make",0.7,IF(W395="Zapier",0.7,IF(W395="その他",0.5,0.5)))))))))))))))</f>
        <v/>
      </c>
      <c r="Y395" s="22">
        <f>IFERROR(U395*(1-X395),"")</f>
        <v/>
      </c>
      <c r="Z395" s="22">
        <f>IFERROR(U395-Y395,"")</f>
        <v/>
      </c>
      <c r="AA395" s="22">
        <f>IF(AND(P395&gt;0,Q395&gt;=0),P395-Q395,"")</f>
        <v/>
      </c>
      <c r="AB395" s="22">
        <f>IF(P395&gt;0,(P395-Q395)/P395,"")</f>
        <v/>
      </c>
    </row>
    <row r="396" hidden="1" ht="15.75" customHeight="1" s="44">
      <c r="A396" s="18">
        <f>IF('簡易入力モード'!A396&lt;&gt;"",'簡易入力モード'!A396,"")</f>
        <v/>
      </c>
      <c r="B396" s="18" t="n"/>
      <c r="C396" s="19">
        <f>IF('簡易入力モード'!B396&lt;&gt;"",'簡易入力モード'!B396,"")</f>
        <v/>
      </c>
      <c r="D396" s="19">
        <f>IF('簡易入力モード'!C396&lt;&gt;"",'簡易入力モード'!C396,"")</f>
        <v/>
      </c>
      <c r="E396" s="19" t="n"/>
      <c r="F396" s="19" t="n"/>
      <c r="G396" s="19" t="n"/>
      <c r="H396" s="19" t="n"/>
      <c r="I396" s="19" t="n"/>
      <c r="J396" s="19" t="n"/>
      <c r="K396" s="19" t="n"/>
      <c r="L396" s="20" t="n"/>
      <c r="M396" s="20" t="n"/>
      <c r="N396" s="20" t="n"/>
      <c r="O396" s="20" t="n"/>
      <c r="P396" s="20" t="n"/>
      <c r="Q396" s="20" t="n"/>
      <c r="R396" s="18">
        <f>IF('簡易入力モード'!E396&lt;&gt;"",'簡易入力モード'!E396,"")</f>
        <v/>
      </c>
      <c r="S396" s="21" t="n"/>
      <c r="T396" s="19" t="n"/>
      <c r="U396" s="22">
        <f>IFERROR(C396*(D396+E396),"")</f>
        <v/>
      </c>
      <c r="V396" s="22">
        <f>ROUND(100*(0.2*MIN(1,IFERROR(C396/20,0))+0.15*MIN(1,IFERROR(E396/30,0))+0.2*IF(TRIM(G396)="高",1,IF(TRIM(G396)="中",0.5,0))+0.15*IF(TRIM(H396)="高",1,IF(TRIM(H396)="中",0.5,0))+0.1*MIN(1,IFERROR(F396/20,0))+0.15*IF(TRIM(I396)="高",1,IF(TRIM(I396)="中",0.5,0))+0.15*(1-IF(TRIM(J396)="高",1,IF(TRIM(J396)="中",0.5,0)))),0)</f>
        <v/>
      </c>
      <c r="W396" s="22">
        <f>IF(G396="高",IF(H396&lt;&gt;"低","GAS",IF(I396="高","NotebookLM","Gem")),IF(I396="高","NotebookLM","Gem"))</f>
        <v/>
      </c>
      <c r="X396" s="22">
        <f>IF(W396="Gem",0.4,IF(W396="NotebookLM",0.5,IF(W396="GAS",0.7,IF(W396="Microsoft Copilot",0.4,IF(W396="Microsoft 365 AI",0.4,IF(W396="Power Automate",0.7,IF(W396="Power Apps",0.6,IF(W396="ChatGPT",0.5,IF(W396="Claude",0.5,IF(W396="Gemini",0.5,IF(W396="Dify",0.6,IF(W396="n8n",0.7,IF(W396="Make",0.7,IF(W396="Zapier",0.7,IF(W396="その他",0.5,0.5)))))))))))))))</f>
        <v/>
      </c>
      <c r="Y396" s="22">
        <f>IFERROR(U396*(1-X396),"")</f>
        <v/>
      </c>
      <c r="Z396" s="22">
        <f>IFERROR(U396-Y396,"")</f>
        <v/>
      </c>
      <c r="AA396" s="22">
        <f>IF(AND(P396&gt;0,Q396&gt;=0),P396-Q396,"")</f>
        <v/>
      </c>
      <c r="AB396" s="22">
        <f>IF(P396&gt;0,(P396-Q396)/P396,"")</f>
        <v/>
      </c>
    </row>
    <row r="397" hidden="1" ht="15.75" customHeight="1" s="44">
      <c r="A397" s="18">
        <f>IF('簡易入力モード'!A397&lt;&gt;"",'簡易入力モード'!A397,"")</f>
        <v/>
      </c>
      <c r="B397" s="18" t="n"/>
      <c r="C397" s="19">
        <f>IF('簡易入力モード'!B397&lt;&gt;"",'簡易入力モード'!B397,"")</f>
        <v/>
      </c>
      <c r="D397" s="19">
        <f>IF('簡易入力モード'!C397&lt;&gt;"",'簡易入力モード'!C397,"")</f>
        <v/>
      </c>
      <c r="E397" s="19" t="n"/>
      <c r="F397" s="19" t="n"/>
      <c r="G397" s="19" t="n"/>
      <c r="H397" s="19" t="n"/>
      <c r="I397" s="19" t="n"/>
      <c r="J397" s="19" t="n"/>
      <c r="K397" s="19" t="n"/>
      <c r="L397" s="20" t="n"/>
      <c r="M397" s="20" t="n"/>
      <c r="N397" s="20" t="n"/>
      <c r="O397" s="20" t="n"/>
      <c r="P397" s="20" t="n"/>
      <c r="Q397" s="20" t="n"/>
      <c r="R397" s="18">
        <f>IF('簡易入力モード'!E397&lt;&gt;"",'簡易入力モード'!E397,"")</f>
        <v/>
      </c>
      <c r="S397" s="21" t="n"/>
      <c r="T397" s="19" t="n"/>
      <c r="U397" s="22">
        <f>IFERROR(C397*(D397+E397),"")</f>
        <v/>
      </c>
      <c r="V397" s="22">
        <f>ROUND(100*(0.2*MIN(1,IFERROR(C397/20,0))+0.15*MIN(1,IFERROR(E397/30,0))+0.2*IF(TRIM(G397)="高",1,IF(TRIM(G397)="中",0.5,0))+0.15*IF(TRIM(H397)="高",1,IF(TRIM(H397)="中",0.5,0))+0.1*MIN(1,IFERROR(F397/20,0))+0.15*IF(TRIM(I397)="高",1,IF(TRIM(I397)="中",0.5,0))+0.15*(1-IF(TRIM(J397)="高",1,IF(TRIM(J397)="中",0.5,0)))),0)</f>
        <v/>
      </c>
      <c r="W397" s="22">
        <f>IF(G397="高",IF(H397&lt;&gt;"低","GAS",IF(I397="高","NotebookLM","Gem")),IF(I397="高","NotebookLM","Gem"))</f>
        <v/>
      </c>
      <c r="X397" s="22">
        <f>IF(W397="Gem",0.4,IF(W397="NotebookLM",0.5,IF(W397="GAS",0.7,IF(W397="Microsoft Copilot",0.4,IF(W397="Microsoft 365 AI",0.4,IF(W397="Power Automate",0.7,IF(W397="Power Apps",0.6,IF(W397="ChatGPT",0.5,IF(W397="Claude",0.5,IF(W397="Gemini",0.5,IF(W397="Dify",0.6,IF(W397="n8n",0.7,IF(W397="Make",0.7,IF(W397="Zapier",0.7,IF(W397="その他",0.5,0.5)))))))))))))))</f>
        <v/>
      </c>
      <c r="Y397" s="22">
        <f>IFERROR(U397*(1-X397),"")</f>
        <v/>
      </c>
      <c r="Z397" s="22">
        <f>IFERROR(U397-Y397,"")</f>
        <v/>
      </c>
      <c r="AA397" s="22">
        <f>IF(AND(P397&gt;0,Q397&gt;=0),P397-Q397,"")</f>
        <v/>
      </c>
      <c r="AB397" s="22">
        <f>IF(P397&gt;0,(P397-Q397)/P397,"")</f>
        <v/>
      </c>
    </row>
    <row r="398" hidden="1" ht="15.75" customHeight="1" s="44">
      <c r="A398" s="18">
        <f>IF('簡易入力モード'!A398&lt;&gt;"",'簡易入力モード'!A398,"")</f>
        <v/>
      </c>
      <c r="B398" s="18" t="n"/>
      <c r="C398" s="19">
        <f>IF('簡易入力モード'!B398&lt;&gt;"",'簡易入力モード'!B398,"")</f>
        <v/>
      </c>
      <c r="D398" s="19">
        <f>IF('簡易入力モード'!C398&lt;&gt;"",'簡易入力モード'!C398,"")</f>
        <v/>
      </c>
      <c r="E398" s="19" t="n"/>
      <c r="F398" s="19" t="n"/>
      <c r="G398" s="19" t="n"/>
      <c r="H398" s="19" t="n"/>
      <c r="I398" s="19" t="n"/>
      <c r="J398" s="19" t="n"/>
      <c r="K398" s="19" t="n"/>
      <c r="L398" s="20" t="n"/>
      <c r="M398" s="20" t="n"/>
      <c r="N398" s="20" t="n"/>
      <c r="O398" s="20" t="n"/>
      <c r="P398" s="20" t="n"/>
      <c r="Q398" s="20" t="n"/>
      <c r="R398" s="18">
        <f>IF('簡易入力モード'!E398&lt;&gt;"",'簡易入力モード'!E398,"")</f>
        <v/>
      </c>
      <c r="S398" s="21" t="n"/>
      <c r="T398" s="19" t="n"/>
      <c r="U398" s="22">
        <f>IFERROR(C398*(D398+E398),"")</f>
        <v/>
      </c>
      <c r="V398" s="22">
        <f>ROUND(100*(0.2*MIN(1,IFERROR(C398/20,0))+0.15*MIN(1,IFERROR(E398/30,0))+0.2*IF(TRIM(G398)="高",1,IF(TRIM(G398)="中",0.5,0))+0.15*IF(TRIM(H398)="高",1,IF(TRIM(H398)="中",0.5,0))+0.1*MIN(1,IFERROR(F398/20,0))+0.15*IF(TRIM(I398)="高",1,IF(TRIM(I398)="中",0.5,0))+0.15*(1-IF(TRIM(J398)="高",1,IF(TRIM(J398)="中",0.5,0)))),0)</f>
        <v/>
      </c>
      <c r="W398" s="22">
        <f>IF(G398="高",IF(H398&lt;&gt;"低","GAS",IF(I398="高","NotebookLM","Gem")),IF(I398="高","NotebookLM","Gem"))</f>
        <v/>
      </c>
      <c r="X398" s="22">
        <f>IF(W398="Gem",0.4,IF(W398="NotebookLM",0.5,IF(W398="GAS",0.7,IF(W398="Microsoft Copilot",0.4,IF(W398="Microsoft 365 AI",0.4,IF(W398="Power Automate",0.7,IF(W398="Power Apps",0.6,IF(W398="ChatGPT",0.5,IF(W398="Claude",0.5,IF(W398="Gemini",0.5,IF(W398="Dify",0.6,IF(W398="n8n",0.7,IF(W398="Make",0.7,IF(W398="Zapier",0.7,IF(W398="その他",0.5,0.5)))))))))))))))</f>
        <v/>
      </c>
      <c r="Y398" s="22">
        <f>IFERROR(U398*(1-X398),"")</f>
        <v/>
      </c>
      <c r="Z398" s="22">
        <f>IFERROR(U398-Y398,"")</f>
        <v/>
      </c>
      <c r="AA398" s="22">
        <f>IF(AND(P398&gt;0,Q398&gt;=0),P398-Q398,"")</f>
        <v/>
      </c>
      <c r="AB398" s="22">
        <f>IF(P398&gt;0,(P398-Q398)/P398,"")</f>
        <v/>
      </c>
    </row>
    <row r="399" hidden="1" ht="15.75" customHeight="1" s="44">
      <c r="A399" s="18">
        <f>IF('簡易入力モード'!A399&lt;&gt;"",'簡易入力モード'!A399,"")</f>
        <v/>
      </c>
      <c r="B399" s="18" t="n"/>
      <c r="C399" s="19">
        <f>IF('簡易入力モード'!B399&lt;&gt;"",'簡易入力モード'!B399,"")</f>
        <v/>
      </c>
      <c r="D399" s="19">
        <f>IF('簡易入力モード'!C399&lt;&gt;"",'簡易入力モード'!C399,"")</f>
        <v/>
      </c>
      <c r="E399" s="19" t="n"/>
      <c r="F399" s="19" t="n"/>
      <c r="G399" s="19" t="n"/>
      <c r="H399" s="19" t="n"/>
      <c r="I399" s="19" t="n"/>
      <c r="J399" s="19" t="n"/>
      <c r="K399" s="19" t="n"/>
      <c r="L399" s="20" t="n"/>
      <c r="M399" s="20" t="n"/>
      <c r="N399" s="20" t="n"/>
      <c r="O399" s="20" t="n"/>
      <c r="P399" s="20" t="n"/>
      <c r="Q399" s="20" t="n"/>
      <c r="R399" s="18">
        <f>IF('簡易入力モード'!E399&lt;&gt;"",'簡易入力モード'!E399,"")</f>
        <v/>
      </c>
      <c r="S399" s="21" t="n"/>
      <c r="T399" s="19" t="n"/>
      <c r="U399" s="22">
        <f>IFERROR(C399*(D399+E399),"")</f>
        <v/>
      </c>
      <c r="V399" s="22">
        <f>ROUND(100*(0.2*MIN(1,IFERROR(C399/20,0))+0.15*MIN(1,IFERROR(E399/30,0))+0.2*IF(TRIM(G399)="高",1,IF(TRIM(G399)="中",0.5,0))+0.15*IF(TRIM(H399)="高",1,IF(TRIM(H399)="中",0.5,0))+0.1*MIN(1,IFERROR(F399/20,0))+0.15*IF(TRIM(I399)="高",1,IF(TRIM(I399)="中",0.5,0))+0.15*(1-IF(TRIM(J399)="高",1,IF(TRIM(J399)="中",0.5,0)))),0)</f>
        <v/>
      </c>
      <c r="W399" s="22">
        <f>IF(G399="高",IF(H399&lt;&gt;"低","GAS",IF(I399="高","NotebookLM","Gem")),IF(I399="高","NotebookLM","Gem"))</f>
        <v/>
      </c>
      <c r="X399" s="22">
        <f>IF(W399="Gem",0.4,IF(W399="NotebookLM",0.5,IF(W399="GAS",0.7,IF(W399="Microsoft Copilot",0.4,IF(W399="Microsoft 365 AI",0.4,IF(W399="Power Automate",0.7,IF(W399="Power Apps",0.6,IF(W399="ChatGPT",0.5,IF(W399="Claude",0.5,IF(W399="Gemini",0.5,IF(W399="Dify",0.6,IF(W399="n8n",0.7,IF(W399="Make",0.7,IF(W399="Zapier",0.7,IF(W399="その他",0.5,0.5)))))))))))))))</f>
        <v/>
      </c>
      <c r="Y399" s="22">
        <f>IFERROR(U399*(1-X399),"")</f>
        <v/>
      </c>
      <c r="Z399" s="22">
        <f>IFERROR(U399-Y399,"")</f>
        <v/>
      </c>
      <c r="AA399" s="22">
        <f>IF(AND(P399&gt;0,Q399&gt;=0),P399-Q399,"")</f>
        <v/>
      </c>
      <c r="AB399" s="22">
        <f>IF(P399&gt;0,(P399-Q399)/P399,"")</f>
        <v/>
      </c>
    </row>
    <row r="400" hidden="1" ht="15.75" customHeight="1" s="44">
      <c r="A400" s="18">
        <f>IF('簡易入力モード'!A400&lt;&gt;"",'簡易入力モード'!A400,"")</f>
        <v/>
      </c>
      <c r="B400" s="18" t="n"/>
      <c r="C400" s="19">
        <f>IF('簡易入力モード'!B400&lt;&gt;"",'簡易入力モード'!B400,"")</f>
        <v/>
      </c>
      <c r="D400" s="19">
        <f>IF('簡易入力モード'!C400&lt;&gt;"",'簡易入力モード'!C400,"")</f>
        <v/>
      </c>
      <c r="E400" s="19" t="n"/>
      <c r="F400" s="19" t="n"/>
      <c r="G400" s="19" t="n"/>
      <c r="H400" s="19" t="n"/>
      <c r="I400" s="19" t="n"/>
      <c r="J400" s="19" t="n"/>
      <c r="K400" s="19" t="n"/>
      <c r="L400" s="20" t="n"/>
      <c r="M400" s="20" t="n"/>
      <c r="N400" s="20" t="n"/>
      <c r="O400" s="20" t="n"/>
      <c r="P400" s="20" t="n"/>
      <c r="Q400" s="20" t="n"/>
      <c r="R400" s="18">
        <f>IF('簡易入力モード'!E400&lt;&gt;"",'簡易入力モード'!E400,"")</f>
        <v/>
      </c>
      <c r="S400" s="21" t="n"/>
      <c r="T400" s="19" t="n"/>
      <c r="U400" s="22">
        <f>IFERROR(C400*(D400+E400),"")</f>
        <v/>
      </c>
      <c r="V400" s="22">
        <f>ROUND(100*(0.2*MIN(1,IFERROR(C400/20,0))+0.15*MIN(1,IFERROR(E400/30,0))+0.2*IF(TRIM(G400)="高",1,IF(TRIM(G400)="中",0.5,0))+0.15*IF(TRIM(H400)="高",1,IF(TRIM(H400)="中",0.5,0))+0.1*MIN(1,IFERROR(F400/20,0))+0.15*IF(TRIM(I400)="高",1,IF(TRIM(I400)="中",0.5,0))+0.15*(1-IF(TRIM(J400)="高",1,IF(TRIM(J400)="中",0.5,0)))),0)</f>
        <v/>
      </c>
      <c r="W400" s="22">
        <f>IF(G400="高",IF(H400&lt;&gt;"低","GAS",IF(I400="高","NotebookLM","Gem")),IF(I400="高","NotebookLM","Gem"))</f>
        <v/>
      </c>
      <c r="X400" s="22">
        <f>IF(W400="Gem",0.4,IF(W400="NotebookLM",0.5,IF(W400="GAS",0.7,IF(W400="Microsoft Copilot",0.4,IF(W400="Microsoft 365 AI",0.4,IF(W400="Power Automate",0.7,IF(W400="Power Apps",0.6,IF(W400="ChatGPT",0.5,IF(W400="Claude",0.5,IF(W400="Gemini",0.5,IF(W400="Dify",0.6,IF(W400="n8n",0.7,IF(W400="Make",0.7,IF(W400="Zapier",0.7,IF(W400="その他",0.5,0.5)))))))))))))))</f>
        <v/>
      </c>
      <c r="Y400" s="22">
        <f>IFERROR(U400*(1-X400),"")</f>
        <v/>
      </c>
      <c r="Z400" s="22">
        <f>IFERROR(U400-Y400,"")</f>
        <v/>
      </c>
      <c r="AA400" s="22">
        <f>IF(AND(P400&gt;0,Q400&gt;=0),P400-Q400,"")</f>
        <v/>
      </c>
      <c r="AB400" s="22">
        <f>IF(P400&gt;0,(P400-Q400)/P400,"")</f>
        <v/>
      </c>
    </row>
    <row r="401" hidden="1" ht="15.75" customHeight="1" s="44">
      <c r="A401" s="18">
        <f>IF('簡易入力モード'!A401&lt;&gt;"",'簡易入力モード'!A401,"")</f>
        <v/>
      </c>
      <c r="B401" s="18" t="n"/>
      <c r="C401" s="19">
        <f>IF('簡易入力モード'!B401&lt;&gt;"",'簡易入力モード'!B401,"")</f>
        <v/>
      </c>
      <c r="D401" s="19">
        <f>IF('簡易入力モード'!C401&lt;&gt;"",'簡易入力モード'!C401,"")</f>
        <v/>
      </c>
      <c r="E401" s="19" t="n"/>
      <c r="F401" s="19" t="n"/>
      <c r="G401" s="19" t="n"/>
      <c r="H401" s="19" t="n"/>
      <c r="I401" s="19" t="n"/>
      <c r="J401" s="19" t="n"/>
      <c r="K401" s="19" t="n"/>
      <c r="L401" s="20" t="n"/>
      <c r="M401" s="20" t="n"/>
      <c r="N401" s="20" t="n"/>
      <c r="O401" s="20" t="n"/>
      <c r="P401" s="20" t="n"/>
      <c r="Q401" s="20" t="n"/>
      <c r="R401" s="18">
        <f>IF('簡易入力モード'!E401&lt;&gt;"",'簡易入力モード'!E401,"")</f>
        <v/>
      </c>
      <c r="S401" s="21" t="n"/>
      <c r="T401" s="19" t="n"/>
      <c r="U401" s="22">
        <f>IFERROR(C401*(D401+E401),"")</f>
        <v/>
      </c>
      <c r="V401" s="22">
        <f>ROUND(100*(0.2*MIN(1,IFERROR(C401/20,0))+0.15*MIN(1,IFERROR(E401/30,0))+0.2*IF(TRIM(G401)="高",1,IF(TRIM(G401)="中",0.5,0))+0.15*IF(TRIM(H401)="高",1,IF(TRIM(H401)="中",0.5,0))+0.1*MIN(1,IFERROR(F401/20,0))+0.15*IF(TRIM(I401)="高",1,IF(TRIM(I401)="中",0.5,0))+0.15*(1-IF(TRIM(J401)="高",1,IF(TRIM(J401)="中",0.5,0)))),0)</f>
        <v/>
      </c>
      <c r="W401" s="22">
        <f>IF(G401="高",IF(H401&lt;&gt;"低","GAS",IF(I401="高","NotebookLM","Gem")),IF(I401="高","NotebookLM","Gem"))</f>
        <v/>
      </c>
      <c r="X401" s="22">
        <f>IF(W401="Gem",0.4,IF(W401="NotebookLM",0.5,IF(W401="GAS",0.7,IF(W401="Microsoft Copilot",0.4,IF(W401="Microsoft 365 AI",0.4,IF(W401="Power Automate",0.7,IF(W401="Power Apps",0.6,IF(W401="ChatGPT",0.5,IF(W401="Claude",0.5,IF(W401="Gemini",0.5,IF(W401="Dify",0.6,IF(W401="n8n",0.7,IF(W401="Make",0.7,IF(W401="Zapier",0.7,IF(W401="その他",0.5,0.5)))))))))))))))</f>
        <v/>
      </c>
      <c r="Y401" s="22">
        <f>IFERROR(U401*(1-X401),"")</f>
        <v/>
      </c>
      <c r="Z401" s="22">
        <f>IFERROR(U401-Y401,"")</f>
        <v/>
      </c>
      <c r="AA401" s="22">
        <f>IF(AND(P401&gt;0,Q401&gt;=0),P401-Q401,"")</f>
        <v/>
      </c>
      <c r="AB401" s="22">
        <f>IF(P401&gt;0,(P401-Q401)/P401,"")</f>
        <v/>
      </c>
    </row>
    <row r="402" hidden="1" ht="15.75" customHeight="1" s="44">
      <c r="A402" s="18">
        <f>IF('簡易入力モード'!A402&lt;&gt;"",'簡易入力モード'!A402,"")</f>
        <v/>
      </c>
      <c r="B402" s="18" t="n"/>
      <c r="C402" s="19">
        <f>IF('簡易入力モード'!B402&lt;&gt;"",'簡易入力モード'!B402,"")</f>
        <v/>
      </c>
      <c r="D402" s="19">
        <f>IF('簡易入力モード'!C402&lt;&gt;"",'簡易入力モード'!C402,"")</f>
        <v/>
      </c>
      <c r="E402" s="19" t="n"/>
      <c r="F402" s="19" t="n"/>
      <c r="G402" s="19" t="n"/>
      <c r="H402" s="19" t="n"/>
      <c r="I402" s="19" t="n"/>
      <c r="J402" s="19" t="n"/>
      <c r="K402" s="19" t="n"/>
      <c r="L402" s="20" t="n"/>
      <c r="M402" s="20" t="n"/>
      <c r="N402" s="20" t="n"/>
      <c r="O402" s="20" t="n"/>
      <c r="P402" s="20" t="n"/>
      <c r="Q402" s="20" t="n"/>
      <c r="R402" s="18">
        <f>IF('簡易入力モード'!E402&lt;&gt;"",'簡易入力モード'!E402,"")</f>
        <v/>
      </c>
      <c r="S402" s="21" t="n"/>
      <c r="T402" s="19" t="n"/>
      <c r="U402" s="22">
        <f>IFERROR(C402*(D402+E402),"")</f>
        <v/>
      </c>
      <c r="V402" s="22">
        <f>ROUND(100*(0.2*MIN(1,IFERROR(C402/20,0))+0.15*MIN(1,IFERROR(E402/30,0))+0.2*IF(TRIM(G402)="高",1,IF(TRIM(G402)="中",0.5,0))+0.15*IF(TRIM(H402)="高",1,IF(TRIM(H402)="中",0.5,0))+0.1*MIN(1,IFERROR(F402/20,0))+0.15*IF(TRIM(I402)="高",1,IF(TRIM(I402)="中",0.5,0))+0.15*(1-IF(TRIM(J402)="高",1,IF(TRIM(J402)="中",0.5,0)))),0)</f>
        <v/>
      </c>
      <c r="W402" s="22">
        <f>IF(G402="高",IF(H402&lt;&gt;"低","GAS",IF(I402="高","NotebookLM","Gem")),IF(I402="高","NotebookLM","Gem"))</f>
        <v/>
      </c>
      <c r="X402" s="22">
        <f>IF(W402="Gem",0.4,IF(W402="NotebookLM",0.5,IF(W402="GAS",0.7,IF(W402="Microsoft Copilot",0.4,IF(W402="Microsoft 365 AI",0.4,IF(W402="Power Automate",0.7,IF(W402="Power Apps",0.6,IF(W402="ChatGPT",0.5,IF(W402="Claude",0.5,IF(W402="Gemini",0.5,IF(W402="Dify",0.6,IF(W402="n8n",0.7,IF(W402="Make",0.7,IF(W402="Zapier",0.7,IF(W402="その他",0.5,0.5)))))))))))))))</f>
        <v/>
      </c>
      <c r="Y402" s="22">
        <f>IFERROR(U402*(1-X402),"")</f>
        <v/>
      </c>
      <c r="Z402" s="22">
        <f>IFERROR(U402-Y402,"")</f>
        <v/>
      </c>
      <c r="AA402" s="22">
        <f>IF(AND(P402&gt;0,Q402&gt;=0),P402-Q402,"")</f>
        <v/>
      </c>
      <c r="AB402" s="22">
        <f>IF(P402&gt;0,(P402-Q402)/P402,"")</f>
        <v/>
      </c>
    </row>
    <row r="403" hidden="1" ht="15.75" customHeight="1" s="44">
      <c r="A403" s="18">
        <f>IF('簡易入力モード'!A403&lt;&gt;"",'簡易入力モード'!A403,"")</f>
        <v/>
      </c>
      <c r="B403" s="18" t="n"/>
      <c r="C403" s="19">
        <f>IF('簡易入力モード'!B403&lt;&gt;"",'簡易入力モード'!B403,"")</f>
        <v/>
      </c>
      <c r="D403" s="19">
        <f>IF('簡易入力モード'!C403&lt;&gt;"",'簡易入力モード'!C403,"")</f>
        <v/>
      </c>
      <c r="E403" s="19" t="n"/>
      <c r="F403" s="19" t="n"/>
      <c r="G403" s="19" t="n"/>
      <c r="H403" s="19" t="n"/>
      <c r="I403" s="19" t="n"/>
      <c r="J403" s="19" t="n"/>
      <c r="K403" s="19" t="n"/>
      <c r="L403" s="20" t="n"/>
      <c r="M403" s="20" t="n"/>
      <c r="N403" s="20" t="n"/>
      <c r="O403" s="20" t="n"/>
      <c r="P403" s="20" t="n"/>
      <c r="Q403" s="20" t="n"/>
      <c r="R403" s="18">
        <f>IF('簡易入力モード'!E403&lt;&gt;"",'簡易入力モード'!E403,"")</f>
        <v/>
      </c>
      <c r="S403" s="21" t="n"/>
      <c r="T403" s="19" t="n"/>
      <c r="U403" s="22">
        <f>IFERROR(C403*(D403+E403),"")</f>
        <v/>
      </c>
      <c r="V403" s="22">
        <f>ROUND(100*(0.2*MIN(1,IFERROR(C403/20,0))+0.15*MIN(1,IFERROR(E403/30,0))+0.2*IF(TRIM(G403)="高",1,IF(TRIM(G403)="中",0.5,0))+0.15*IF(TRIM(H403)="高",1,IF(TRIM(H403)="中",0.5,0))+0.1*MIN(1,IFERROR(F403/20,0))+0.15*IF(TRIM(I403)="高",1,IF(TRIM(I403)="中",0.5,0))+0.15*(1-IF(TRIM(J403)="高",1,IF(TRIM(J403)="中",0.5,0)))),0)</f>
        <v/>
      </c>
      <c r="W403" s="22">
        <f>IF(G403="高",IF(H403&lt;&gt;"低","GAS",IF(I403="高","NotebookLM","Gem")),IF(I403="高","NotebookLM","Gem"))</f>
        <v/>
      </c>
      <c r="X403" s="22">
        <f>IF(W403="Gem",0.4,IF(W403="NotebookLM",0.5,IF(W403="GAS",0.7,IF(W403="Microsoft Copilot",0.4,IF(W403="Microsoft 365 AI",0.4,IF(W403="Power Automate",0.7,IF(W403="Power Apps",0.6,IF(W403="ChatGPT",0.5,IF(W403="Claude",0.5,IF(W403="Gemini",0.5,IF(W403="Dify",0.6,IF(W403="n8n",0.7,IF(W403="Make",0.7,IF(W403="Zapier",0.7,IF(W403="その他",0.5,0.5)))))))))))))))</f>
        <v/>
      </c>
      <c r="Y403" s="22">
        <f>IFERROR(U403*(1-X403),"")</f>
        <v/>
      </c>
      <c r="Z403" s="22">
        <f>IFERROR(U403-Y403,"")</f>
        <v/>
      </c>
      <c r="AA403" s="22">
        <f>IF(AND(P403&gt;0,Q403&gt;=0),P403-Q403,"")</f>
        <v/>
      </c>
      <c r="AB403" s="22">
        <f>IF(P403&gt;0,(P403-Q403)/P403,"")</f>
        <v/>
      </c>
    </row>
    <row r="404" hidden="1" ht="15.75" customHeight="1" s="44">
      <c r="A404" s="18">
        <f>IF('簡易入力モード'!A404&lt;&gt;"",'簡易入力モード'!A404,"")</f>
        <v/>
      </c>
      <c r="B404" s="18" t="n"/>
      <c r="C404" s="19">
        <f>IF('簡易入力モード'!B404&lt;&gt;"",'簡易入力モード'!B404,"")</f>
        <v/>
      </c>
      <c r="D404" s="19">
        <f>IF('簡易入力モード'!C404&lt;&gt;"",'簡易入力モード'!C404,"")</f>
        <v/>
      </c>
      <c r="E404" s="19" t="n"/>
      <c r="F404" s="19" t="n"/>
      <c r="G404" s="19" t="n"/>
      <c r="H404" s="19" t="n"/>
      <c r="I404" s="19" t="n"/>
      <c r="J404" s="19" t="n"/>
      <c r="K404" s="19" t="n"/>
      <c r="L404" s="20" t="n"/>
      <c r="M404" s="20" t="n"/>
      <c r="N404" s="20" t="n"/>
      <c r="O404" s="20" t="n"/>
      <c r="P404" s="20" t="n"/>
      <c r="Q404" s="20" t="n"/>
      <c r="R404" s="18">
        <f>IF('簡易入力モード'!E404&lt;&gt;"",'簡易入力モード'!E404,"")</f>
        <v/>
      </c>
      <c r="S404" s="21" t="n"/>
      <c r="T404" s="19" t="n"/>
      <c r="U404" s="22">
        <f>IFERROR(C404*(D404+E404),"")</f>
        <v/>
      </c>
      <c r="V404" s="22">
        <f>ROUND(100*(0.2*MIN(1,IFERROR(C404/20,0))+0.15*MIN(1,IFERROR(E404/30,0))+0.2*IF(TRIM(G404)="高",1,IF(TRIM(G404)="中",0.5,0))+0.15*IF(TRIM(H404)="高",1,IF(TRIM(H404)="中",0.5,0))+0.1*MIN(1,IFERROR(F404/20,0))+0.15*IF(TRIM(I404)="高",1,IF(TRIM(I404)="中",0.5,0))+0.15*(1-IF(TRIM(J404)="高",1,IF(TRIM(J404)="中",0.5,0)))),0)</f>
        <v/>
      </c>
      <c r="W404" s="22">
        <f>IF(G404="高",IF(H404&lt;&gt;"低","GAS",IF(I404="高","NotebookLM","Gem")),IF(I404="高","NotebookLM","Gem"))</f>
        <v/>
      </c>
      <c r="X404" s="22">
        <f>IF(W404="Gem",0.4,IF(W404="NotebookLM",0.5,IF(W404="GAS",0.7,IF(W404="Microsoft Copilot",0.4,IF(W404="Microsoft 365 AI",0.4,IF(W404="Power Automate",0.7,IF(W404="Power Apps",0.6,IF(W404="ChatGPT",0.5,IF(W404="Claude",0.5,IF(W404="Gemini",0.5,IF(W404="Dify",0.6,IF(W404="n8n",0.7,IF(W404="Make",0.7,IF(W404="Zapier",0.7,IF(W404="その他",0.5,0.5)))))))))))))))</f>
        <v/>
      </c>
      <c r="Y404" s="22">
        <f>IFERROR(U404*(1-X404),"")</f>
        <v/>
      </c>
      <c r="Z404" s="22">
        <f>IFERROR(U404-Y404,"")</f>
        <v/>
      </c>
      <c r="AA404" s="22">
        <f>IF(AND(P404&gt;0,Q404&gt;=0),P404-Q404,"")</f>
        <v/>
      </c>
      <c r="AB404" s="22">
        <f>IF(P404&gt;0,(P404-Q404)/P404,"")</f>
        <v/>
      </c>
    </row>
    <row r="405" hidden="1" ht="15.75" customHeight="1" s="44">
      <c r="A405" s="18">
        <f>IF('簡易入力モード'!A405&lt;&gt;"",'簡易入力モード'!A405,"")</f>
        <v/>
      </c>
      <c r="B405" s="18" t="n"/>
      <c r="C405" s="19">
        <f>IF('簡易入力モード'!B405&lt;&gt;"",'簡易入力モード'!B405,"")</f>
        <v/>
      </c>
      <c r="D405" s="19">
        <f>IF('簡易入力モード'!C405&lt;&gt;"",'簡易入力モード'!C405,"")</f>
        <v/>
      </c>
      <c r="E405" s="19" t="n"/>
      <c r="F405" s="19" t="n"/>
      <c r="G405" s="19" t="n"/>
      <c r="H405" s="19" t="n"/>
      <c r="I405" s="19" t="n"/>
      <c r="J405" s="19" t="n"/>
      <c r="K405" s="19" t="n"/>
      <c r="L405" s="20" t="n"/>
      <c r="M405" s="20" t="n"/>
      <c r="N405" s="20" t="n"/>
      <c r="O405" s="20" t="n"/>
      <c r="P405" s="20" t="n"/>
      <c r="Q405" s="20" t="n"/>
      <c r="R405" s="18">
        <f>IF('簡易入力モード'!E405&lt;&gt;"",'簡易入力モード'!E405,"")</f>
        <v/>
      </c>
      <c r="S405" s="21" t="n"/>
      <c r="T405" s="19" t="n"/>
      <c r="U405" s="22">
        <f>IFERROR(C405*(D405+E405),"")</f>
        <v/>
      </c>
      <c r="V405" s="22">
        <f>ROUND(100*(0.2*MIN(1,IFERROR(C405/20,0))+0.15*MIN(1,IFERROR(E405/30,0))+0.2*IF(TRIM(G405)="高",1,IF(TRIM(G405)="中",0.5,0))+0.15*IF(TRIM(H405)="高",1,IF(TRIM(H405)="中",0.5,0))+0.1*MIN(1,IFERROR(F405/20,0))+0.15*IF(TRIM(I405)="高",1,IF(TRIM(I405)="中",0.5,0))+0.15*(1-IF(TRIM(J405)="高",1,IF(TRIM(J405)="中",0.5,0)))),0)</f>
        <v/>
      </c>
      <c r="W405" s="22">
        <f>IF(G405="高",IF(H405&lt;&gt;"低","GAS",IF(I405="高","NotebookLM","Gem")),IF(I405="高","NotebookLM","Gem"))</f>
        <v/>
      </c>
      <c r="X405" s="22">
        <f>IF(W405="Gem",0.4,IF(W405="NotebookLM",0.5,IF(W405="GAS",0.7,IF(W405="Microsoft Copilot",0.4,IF(W405="Microsoft 365 AI",0.4,IF(W405="Power Automate",0.7,IF(W405="Power Apps",0.6,IF(W405="ChatGPT",0.5,IF(W405="Claude",0.5,IF(W405="Gemini",0.5,IF(W405="Dify",0.6,IF(W405="n8n",0.7,IF(W405="Make",0.7,IF(W405="Zapier",0.7,IF(W405="その他",0.5,0.5)))))))))))))))</f>
        <v/>
      </c>
      <c r="Y405" s="22">
        <f>IFERROR(U405*(1-X405),"")</f>
        <v/>
      </c>
      <c r="Z405" s="22">
        <f>IFERROR(U405-Y405,"")</f>
        <v/>
      </c>
      <c r="AA405" s="22">
        <f>IF(AND(P405&gt;0,Q405&gt;=0),P405-Q405,"")</f>
        <v/>
      </c>
      <c r="AB405" s="22">
        <f>IF(P405&gt;0,(P405-Q405)/P405,"")</f>
        <v/>
      </c>
    </row>
    <row r="406" hidden="1" ht="15.75" customHeight="1" s="44">
      <c r="A406" s="18">
        <f>IF('簡易入力モード'!A406&lt;&gt;"",'簡易入力モード'!A406,"")</f>
        <v/>
      </c>
      <c r="B406" s="18" t="n"/>
      <c r="C406" s="19">
        <f>IF('簡易入力モード'!B406&lt;&gt;"",'簡易入力モード'!B406,"")</f>
        <v/>
      </c>
      <c r="D406" s="19">
        <f>IF('簡易入力モード'!C406&lt;&gt;"",'簡易入力モード'!C406,"")</f>
        <v/>
      </c>
      <c r="E406" s="19" t="n"/>
      <c r="F406" s="19" t="n"/>
      <c r="G406" s="19" t="n"/>
      <c r="H406" s="19" t="n"/>
      <c r="I406" s="19" t="n"/>
      <c r="J406" s="19" t="n"/>
      <c r="K406" s="19" t="n"/>
      <c r="L406" s="20" t="n"/>
      <c r="M406" s="20" t="n"/>
      <c r="N406" s="20" t="n"/>
      <c r="O406" s="20" t="n"/>
      <c r="P406" s="20" t="n"/>
      <c r="Q406" s="20" t="n"/>
      <c r="R406" s="18">
        <f>IF('簡易入力モード'!E406&lt;&gt;"",'簡易入力モード'!E406,"")</f>
        <v/>
      </c>
      <c r="S406" s="21" t="n"/>
      <c r="T406" s="19" t="n"/>
      <c r="U406" s="22">
        <f>IFERROR(C406*(D406+E406),"")</f>
        <v/>
      </c>
      <c r="V406" s="22">
        <f>ROUND(100*(0.2*MIN(1,IFERROR(C406/20,0))+0.15*MIN(1,IFERROR(E406/30,0))+0.2*IF(TRIM(G406)="高",1,IF(TRIM(G406)="中",0.5,0))+0.15*IF(TRIM(H406)="高",1,IF(TRIM(H406)="中",0.5,0))+0.1*MIN(1,IFERROR(F406/20,0))+0.15*IF(TRIM(I406)="高",1,IF(TRIM(I406)="中",0.5,0))+0.15*(1-IF(TRIM(J406)="高",1,IF(TRIM(J406)="中",0.5,0)))),0)</f>
        <v/>
      </c>
      <c r="W406" s="22">
        <f>IF(G406="高",IF(H406&lt;&gt;"低","GAS",IF(I406="高","NotebookLM","Gem")),IF(I406="高","NotebookLM","Gem"))</f>
        <v/>
      </c>
      <c r="X406" s="22">
        <f>IF(W406="Gem",0.4,IF(W406="NotebookLM",0.5,IF(W406="GAS",0.7,IF(W406="Microsoft Copilot",0.4,IF(W406="Microsoft 365 AI",0.4,IF(W406="Power Automate",0.7,IF(W406="Power Apps",0.6,IF(W406="ChatGPT",0.5,IF(W406="Claude",0.5,IF(W406="Gemini",0.5,IF(W406="Dify",0.6,IF(W406="n8n",0.7,IF(W406="Make",0.7,IF(W406="Zapier",0.7,IF(W406="その他",0.5,0.5)))))))))))))))</f>
        <v/>
      </c>
      <c r="Y406" s="22">
        <f>IFERROR(U406*(1-X406),"")</f>
        <v/>
      </c>
      <c r="Z406" s="22">
        <f>IFERROR(U406-Y406,"")</f>
        <v/>
      </c>
      <c r="AA406" s="22">
        <f>IF(AND(P406&gt;0,Q406&gt;=0),P406-Q406,"")</f>
        <v/>
      </c>
      <c r="AB406" s="22">
        <f>IF(P406&gt;0,(P406-Q406)/P406,"")</f>
        <v/>
      </c>
    </row>
    <row r="407" hidden="1" ht="15.75" customHeight="1" s="44">
      <c r="A407" s="18">
        <f>IF('簡易入力モード'!A407&lt;&gt;"",'簡易入力モード'!A407,"")</f>
        <v/>
      </c>
      <c r="B407" s="18" t="n"/>
      <c r="C407" s="19">
        <f>IF('簡易入力モード'!B407&lt;&gt;"",'簡易入力モード'!B407,"")</f>
        <v/>
      </c>
      <c r="D407" s="19">
        <f>IF('簡易入力モード'!C407&lt;&gt;"",'簡易入力モード'!C407,"")</f>
        <v/>
      </c>
      <c r="E407" s="19" t="n"/>
      <c r="F407" s="19" t="n"/>
      <c r="G407" s="19" t="n"/>
      <c r="H407" s="19" t="n"/>
      <c r="I407" s="19" t="n"/>
      <c r="J407" s="19" t="n"/>
      <c r="K407" s="19" t="n"/>
      <c r="L407" s="20" t="n"/>
      <c r="M407" s="20" t="n"/>
      <c r="N407" s="20" t="n"/>
      <c r="O407" s="20" t="n"/>
      <c r="P407" s="20" t="n"/>
      <c r="Q407" s="20" t="n"/>
      <c r="R407" s="18">
        <f>IF('簡易入力モード'!E407&lt;&gt;"",'簡易入力モード'!E407,"")</f>
        <v/>
      </c>
      <c r="S407" s="21" t="n"/>
      <c r="T407" s="19" t="n"/>
      <c r="U407" s="22">
        <f>IFERROR(C407*(D407+E407),"")</f>
        <v/>
      </c>
      <c r="V407" s="22">
        <f>ROUND(100*(0.2*MIN(1,IFERROR(C407/20,0))+0.15*MIN(1,IFERROR(E407/30,0))+0.2*IF(TRIM(G407)="高",1,IF(TRIM(G407)="中",0.5,0))+0.15*IF(TRIM(H407)="高",1,IF(TRIM(H407)="中",0.5,0))+0.1*MIN(1,IFERROR(F407/20,0))+0.15*IF(TRIM(I407)="高",1,IF(TRIM(I407)="中",0.5,0))+0.15*(1-IF(TRIM(J407)="高",1,IF(TRIM(J407)="中",0.5,0)))),0)</f>
        <v/>
      </c>
      <c r="W407" s="22">
        <f>IF(G407="高",IF(H407&lt;&gt;"低","GAS",IF(I407="高","NotebookLM","Gem")),IF(I407="高","NotebookLM","Gem"))</f>
        <v/>
      </c>
      <c r="X407" s="22">
        <f>IF(W407="Gem",0.4,IF(W407="NotebookLM",0.5,IF(W407="GAS",0.7,IF(W407="Microsoft Copilot",0.4,IF(W407="Microsoft 365 AI",0.4,IF(W407="Power Automate",0.7,IF(W407="Power Apps",0.6,IF(W407="ChatGPT",0.5,IF(W407="Claude",0.5,IF(W407="Gemini",0.5,IF(W407="Dify",0.6,IF(W407="n8n",0.7,IF(W407="Make",0.7,IF(W407="Zapier",0.7,IF(W407="その他",0.5,0.5)))))))))))))))</f>
        <v/>
      </c>
      <c r="Y407" s="22">
        <f>IFERROR(U407*(1-X407),"")</f>
        <v/>
      </c>
      <c r="Z407" s="22">
        <f>IFERROR(U407-Y407,"")</f>
        <v/>
      </c>
      <c r="AA407" s="22">
        <f>IF(AND(P407&gt;0,Q407&gt;=0),P407-Q407,"")</f>
        <v/>
      </c>
      <c r="AB407" s="22">
        <f>IF(P407&gt;0,(P407-Q407)/P407,"")</f>
        <v/>
      </c>
    </row>
    <row r="408" hidden="1" ht="15.75" customHeight="1" s="44">
      <c r="A408" s="18">
        <f>IF('簡易入力モード'!A408&lt;&gt;"",'簡易入力モード'!A408,"")</f>
        <v/>
      </c>
      <c r="B408" s="18" t="n"/>
      <c r="C408" s="19">
        <f>IF('簡易入力モード'!B408&lt;&gt;"",'簡易入力モード'!B408,"")</f>
        <v/>
      </c>
      <c r="D408" s="19">
        <f>IF('簡易入力モード'!C408&lt;&gt;"",'簡易入力モード'!C408,"")</f>
        <v/>
      </c>
      <c r="E408" s="19" t="n"/>
      <c r="F408" s="19" t="n"/>
      <c r="G408" s="19" t="n"/>
      <c r="H408" s="19" t="n"/>
      <c r="I408" s="19" t="n"/>
      <c r="J408" s="19" t="n"/>
      <c r="K408" s="19" t="n"/>
      <c r="L408" s="20" t="n"/>
      <c r="M408" s="20" t="n"/>
      <c r="N408" s="20" t="n"/>
      <c r="O408" s="20" t="n"/>
      <c r="P408" s="20" t="n"/>
      <c r="Q408" s="20" t="n"/>
      <c r="R408" s="18">
        <f>IF('簡易入力モード'!E408&lt;&gt;"",'簡易入力モード'!E408,"")</f>
        <v/>
      </c>
      <c r="S408" s="21" t="n"/>
      <c r="T408" s="19" t="n"/>
      <c r="U408" s="22">
        <f>IFERROR(C408*(D408+E408),"")</f>
        <v/>
      </c>
      <c r="V408" s="22">
        <f>ROUND(100*(0.2*MIN(1,IFERROR(C408/20,0))+0.15*MIN(1,IFERROR(E408/30,0))+0.2*IF(TRIM(G408)="高",1,IF(TRIM(G408)="中",0.5,0))+0.15*IF(TRIM(H408)="高",1,IF(TRIM(H408)="中",0.5,0))+0.1*MIN(1,IFERROR(F408/20,0))+0.15*IF(TRIM(I408)="高",1,IF(TRIM(I408)="中",0.5,0))+0.15*(1-IF(TRIM(J408)="高",1,IF(TRIM(J408)="中",0.5,0)))),0)</f>
        <v/>
      </c>
      <c r="W408" s="22">
        <f>IF(G408="高",IF(H408&lt;&gt;"低","GAS",IF(I408="高","NotebookLM","Gem")),IF(I408="高","NotebookLM","Gem"))</f>
        <v/>
      </c>
      <c r="X408" s="22">
        <f>IF(W408="Gem",0.4,IF(W408="NotebookLM",0.5,IF(W408="GAS",0.7,IF(W408="Microsoft Copilot",0.4,IF(W408="Microsoft 365 AI",0.4,IF(W408="Power Automate",0.7,IF(W408="Power Apps",0.6,IF(W408="ChatGPT",0.5,IF(W408="Claude",0.5,IF(W408="Gemini",0.5,IF(W408="Dify",0.6,IF(W408="n8n",0.7,IF(W408="Make",0.7,IF(W408="Zapier",0.7,IF(W408="その他",0.5,0.5)))))))))))))))</f>
        <v/>
      </c>
      <c r="Y408" s="22">
        <f>IFERROR(U408*(1-X408),"")</f>
        <v/>
      </c>
      <c r="Z408" s="22">
        <f>IFERROR(U408-Y408,"")</f>
        <v/>
      </c>
      <c r="AA408" s="22">
        <f>IF(AND(P408&gt;0,Q408&gt;=0),P408-Q408,"")</f>
        <v/>
      </c>
      <c r="AB408" s="22">
        <f>IF(P408&gt;0,(P408-Q408)/P408,"")</f>
        <v/>
      </c>
    </row>
    <row r="409" hidden="1" ht="15.75" customHeight="1" s="44">
      <c r="A409" s="18">
        <f>IF('簡易入力モード'!A409&lt;&gt;"",'簡易入力モード'!A409,"")</f>
        <v/>
      </c>
      <c r="B409" s="18" t="n"/>
      <c r="C409" s="19">
        <f>IF('簡易入力モード'!B409&lt;&gt;"",'簡易入力モード'!B409,"")</f>
        <v/>
      </c>
      <c r="D409" s="19">
        <f>IF('簡易入力モード'!C409&lt;&gt;"",'簡易入力モード'!C409,"")</f>
        <v/>
      </c>
      <c r="E409" s="19" t="n"/>
      <c r="F409" s="19" t="n"/>
      <c r="G409" s="19" t="n"/>
      <c r="H409" s="19" t="n"/>
      <c r="I409" s="19" t="n"/>
      <c r="J409" s="19" t="n"/>
      <c r="K409" s="19" t="n"/>
      <c r="L409" s="20" t="n"/>
      <c r="M409" s="20" t="n"/>
      <c r="N409" s="20" t="n"/>
      <c r="O409" s="20" t="n"/>
      <c r="P409" s="20" t="n"/>
      <c r="Q409" s="20" t="n"/>
      <c r="R409" s="18">
        <f>IF('簡易入力モード'!E409&lt;&gt;"",'簡易入力モード'!E409,"")</f>
        <v/>
      </c>
      <c r="S409" s="21" t="n"/>
      <c r="T409" s="19" t="n"/>
      <c r="U409" s="22">
        <f>IFERROR(C409*(D409+E409),"")</f>
        <v/>
      </c>
      <c r="V409" s="22">
        <f>ROUND(100*(0.2*MIN(1,IFERROR(C409/20,0))+0.15*MIN(1,IFERROR(E409/30,0))+0.2*IF(TRIM(G409)="高",1,IF(TRIM(G409)="中",0.5,0))+0.15*IF(TRIM(H409)="高",1,IF(TRIM(H409)="中",0.5,0))+0.1*MIN(1,IFERROR(F409/20,0))+0.15*IF(TRIM(I409)="高",1,IF(TRIM(I409)="中",0.5,0))+0.15*(1-IF(TRIM(J409)="高",1,IF(TRIM(J409)="中",0.5,0)))),0)</f>
        <v/>
      </c>
      <c r="W409" s="22">
        <f>IF(G409="高",IF(H409&lt;&gt;"低","GAS",IF(I409="高","NotebookLM","Gem")),IF(I409="高","NotebookLM","Gem"))</f>
        <v/>
      </c>
      <c r="X409" s="22">
        <f>IF(W409="Gem",0.4,IF(W409="NotebookLM",0.5,IF(W409="GAS",0.7,IF(W409="Microsoft Copilot",0.4,IF(W409="Microsoft 365 AI",0.4,IF(W409="Power Automate",0.7,IF(W409="Power Apps",0.6,IF(W409="ChatGPT",0.5,IF(W409="Claude",0.5,IF(W409="Gemini",0.5,IF(W409="Dify",0.6,IF(W409="n8n",0.7,IF(W409="Make",0.7,IF(W409="Zapier",0.7,IF(W409="その他",0.5,0.5)))))))))))))))</f>
        <v/>
      </c>
      <c r="Y409" s="22">
        <f>IFERROR(U409*(1-X409),"")</f>
        <v/>
      </c>
      <c r="Z409" s="22">
        <f>IFERROR(U409-Y409,"")</f>
        <v/>
      </c>
      <c r="AA409" s="22">
        <f>IF(AND(P409&gt;0,Q409&gt;=0),P409-Q409,"")</f>
        <v/>
      </c>
      <c r="AB409" s="22">
        <f>IF(P409&gt;0,(P409-Q409)/P409,"")</f>
        <v/>
      </c>
    </row>
    <row r="410" hidden="1" ht="15.75" customHeight="1" s="44">
      <c r="A410" s="18">
        <f>IF('簡易入力モード'!A410&lt;&gt;"",'簡易入力モード'!A410,"")</f>
        <v/>
      </c>
      <c r="B410" s="18" t="n"/>
      <c r="C410" s="19">
        <f>IF('簡易入力モード'!B410&lt;&gt;"",'簡易入力モード'!B410,"")</f>
        <v/>
      </c>
      <c r="D410" s="19">
        <f>IF('簡易入力モード'!C410&lt;&gt;"",'簡易入力モード'!C410,"")</f>
        <v/>
      </c>
      <c r="E410" s="19" t="n"/>
      <c r="F410" s="19" t="n"/>
      <c r="G410" s="19" t="n"/>
      <c r="H410" s="19" t="n"/>
      <c r="I410" s="19" t="n"/>
      <c r="J410" s="19" t="n"/>
      <c r="K410" s="19" t="n"/>
      <c r="L410" s="20" t="n"/>
      <c r="M410" s="20" t="n"/>
      <c r="N410" s="20" t="n"/>
      <c r="O410" s="20" t="n"/>
      <c r="P410" s="20" t="n"/>
      <c r="Q410" s="20" t="n"/>
      <c r="R410" s="18">
        <f>IF('簡易入力モード'!E410&lt;&gt;"",'簡易入力モード'!E410,"")</f>
        <v/>
      </c>
      <c r="S410" s="21" t="n"/>
      <c r="T410" s="19" t="n"/>
      <c r="U410" s="22">
        <f>IFERROR(C410*(D410+E410),"")</f>
        <v/>
      </c>
      <c r="V410" s="22">
        <f>ROUND(100*(0.2*MIN(1,IFERROR(C410/20,0))+0.15*MIN(1,IFERROR(E410/30,0))+0.2*IF(TRIM(G410)="高",1,IF(TRIM(G410)="中",0.5,0))+0.15*IF(TRIM(H410)="高",1,IF(TRIM(H410)="中",0.5,0))+0.1*MIN(1,IFERROR(F410/20,0))+0.15*IF(TRIM(I410)="高",1,IF(TRIM(I410)="中",0.5,0))+0.15*(1-IF(TRIM(J410)="高",1,IF(TRIM(J410)="中",0.5,0)))),0)</f>
        <v/>
      </c>
      <c r="W410" s="22">
        <f>IF(G410="高",IF(H410&lt;&gt;"低","GAS",IF(I410="高","NotebookLM","Gem")),IF(I410="高","NotebookLM","Gem"))</f>
        <v/>
      </c>
      <c r="X410" s="22">
        <f>IF(W410="Gem",0.4,IF(W410="NotebookLM",0.5,IF(W410="GAS",0.7,IF(W410="Microsoft Copilot",0.4,IF(W410="Microsoft 365 AI",0.4,IF(W410="Power Automate",0.7,IF(W410="Power Apps",0.6,IF(W410="ChatGPT",0.5,IF(W410="Claude",0.5,IF(W410="Gemini",0.5,IF(W410="Dify",0.6,IF(W410="n8n",0.7,IF(W410="Make",0.7,IF(W410="Zapier",0.7,IF(W410="その他",0.5,0.5)))))))))))))))</f>
        <v/>
      </c>
      <c r="Y410" s="22">
        <f>IFERROR(U410*(1-X410),"")</f>
        <v/>
      </c>
      <c r="Z410" s="22">
        <f>IFERROR(U410-Y410,"")</f>
        <v/>
      </c>
      <c r="AA410" s="22">
        <f>IF(AND(P410&gt;0,Q410&gt;=0),P410-Q410,"")</f>
        <v/>
      </c>
      <c r="AB410" s="22">
        <f>IF(P410&gt;0,(P410-Q410)/P410,"")</f>
        <v/>
      </c>
    </row>
    <row r="411" hidden="1" ht="15.75" customHeight="1" s="44">
      <c r="A411" s="18">
        <f>IF('簡易入力モード'!A411&lt;&gt;"",'簡易入力モード'!A411,"")</f>
        <v/>
      </c>
      <c r="B411" s="18" t="n"/>
      <c r="C411" s="19">
        <f>IF('簡易入力モード'!B411&lt;&gt;"",'簡易入力モード'!B411,"")</f>
        <v/>
      </c>
      <c r="D411" s="19">
        <f>IF('簡易入力モード'!C411&lt;&gt;"",'簡易入力モード'!C411,"")</f>
        <v/>
      </c>
      <c r="E411" s="19" t="n"/>
      <c r="F411" s="19" t="n"/>
      <c r="G411" s="19" t="n"/>
      <c r="H411" s="19" t="n"/>
      <c r="I411" s="19" t="n"/>
      <c r="J411" s="19" t="n"/>
      <c r="K411" s="19" t="n"/>
      <c r="L411" s="20" t="n"/>
      <c r="M411" s="20" t="n"/>
      <c r="N411" s="20" t="n"/>
      <c r="O411" s="20" t="n"/>
      <c r="P411" s="20" t="n"/>
      <c r="Q411" s="20" t="n"/>
      <c r="R411" s="18">
        <f>IF('簡易入力モード'!E411&lt;&gt;"",'簡易入力モード'!E411,"")</f>
        <v/>
      </c>
      <c r="S411" s="21" t="n"/>
      <c r="T411" s="19" t="n"/>
      <c r="U411" s="22">
        <f>IFERROR(C411*(D411+E411),"")</f>
        <v/>
      </c>
      <c r="V411" s="22">
        <f>ROUND(100*(0.2*MIN(1,IFERROR(C411/20,0))+0.15*MIN(1,IFERROR(E411/30,0))+0.2*IF(TRIM(G411)="高",1,IF(TRIM(G411)="中",0.5,0))+0.15*IF(TRIM(H411)="高",1,IF(TRIM(H411)="中",0.5,0))+0.1*MIN(1,IFERROR(F411/20,0))+0.15*IF(TRIM(I411)="高",1,IF(TRIM(I411)="中",0.5,0))+0.15*(1-IF(TRIM(J411)="高",1,IF(TRIM(J411)="中",0.5,0)))),0)</f>
        <v/>
      </c>
      <c r="W411" s="22">
        <f>IF(G411="高",IF(H411&lt;&gt;"低","GAS",IF(I411="高","NotebookLM","Gem")),IF(I411="高","NotebookLM","Gem"))</f>
        <v/>
      </c>
      <c r="X411" s="22">
        <f>IF(W411="Gem",0.4,IF(W411="NotebookLM",0.5,IF(W411="GAS",0.7,IF(W411="Microsoft Copilot",0.4,IF(W411="Microsoft 365 AI",0.4,IF(W411="Power Automate",0.7,IF(W411="Power Apps",0.6,IF(W411="ChatGPT",0.5,IF(W411="Claude",0.5,IF(W411="Gemini",0.5,IF(W411="Dify",0.6,IF(W411="n8n",0.7,IF(W411="Make",0.7,IF(W411="Zapier",0.7,IF(W411="その他",0.5,0.5)))))))))))))))</f>
        <v/>
      </c>
      <c r="Y411" s="22">
        <f>IFERROR(U411*(1-X411),"")</f>
        <v/>
      </c>
      <c r="Z411" s="22">
        <f>IFERROR(U411-Y411,"")</f>
        <v/>
      </c>
      <c r="AA411" s="22">
        <f>IF(AND(P411&gt;0,Q411&gt;=0),P411-Q411,"")</f>
        <v/>
      </c>
      <c r="AB411" s="22">
        <f>IF(P411&gt;0,(P411-Q411)/P411,"")</f>
        <v/>
      </c>
    </row>
    <row r="412" hidden="1" ht="15.75" customHeight="1" s="44">
      <c r="A412" s="18">
        <f>IF('簡易入力モード'!A412&lt;&gt;"",'簡易入力モード'!A412,"")</f>
        <v/>
      </c>
      <c r="B412" s="18" t="n"/>
      <c r="C412" s="19">
        <f>IF('簡易入力モード'!B412&lt;&gt;"",'簡易入力モード'!B412,"")</f>
        <v/>
      </c>
      <c r="D412" s="19">
        <f>IF('簡易入力モード'!C412&lt;&gt;"",'簡易入力モード'!C412,"")</f>
        <v/>
      </c>
      <c r="E412" s="19" t="n"/>
      <c r="F412" s="19" t="n"/>
      <c r="G412" s="19" t="n"/>
      <c r="H412" s="19" t="n"/>
      <c r="I412" s="19" t="n"/>
      <c r="J412" s="19" t="n"/>
      <c r="K412" s="19" t="n"/>
      <c r="L412" s="20" t="n"/>
      <c r="M412" s="20" t="n"/>
      <c r="N412" s="20" t="n"/>
      <c r="O412" s="20" t="n"/>
      <c r="P412" s="20" t="n"/>
      <c r="Q412" s="20" t="n"/>
      <c r="R412" s="18">
        <f>IF('簡易入力モード'!E412&lt;&gt;"",'簡易入力モード'!E412,"")</f>
        <v/>
      </c>
      <c r="S412" s="21" t="n"/>
      <c r="T412" s="19" t="n"/>
      <c r="U412" s="22">
        <f>IFERROR(C412*(D412+E412),"")</f>
        <v/>
      </c>
      <c r="V412" s="22">
        <f>ROUND(100*(0.2*MIN(1,IFERROR(C412/20,0))+0.15*MIN(1,IFERROR(E412/30,0))+0.2*IF(TRIM(G412)="高",1,IF(TRIM(G412)="中",0.5,0))+0.15*IF(TRIM(H412)="高",1,IF(TRIM(H412)="中",0.5,0))+0.1*MIN(1,IFERROR(F412/20,0))+0.15*IF(TRIM(I412)="高",1,IF(TRIM(I412)="中",0.5,0))+0.15*(1-IF(TRIM(J412)="高",1,IF(TRIM(J412)="中",0.5,0)))),0)</f>
        <v/>
      </c>
      <c r="W412" s="22">
        <f>IF(G412="高",IF(H412&lt;&gt;"低","GAS",IF(I412="高","NotebookLM","Gem")),IF(I412="高","NotebookLM","Gem"))</f>
        <v/>
      </c>
      <c r="X412" s="22">
        <f>IF(W412="Gem",0.4,IF(W412="NotebookLM",0.5,IF(W412="GAS",0.7,IF(W412="Microsoft Copilot",0.4,IF(W412="Microsoft 365 AI",0.4,IF(W412="Power Automate",0.7,IF(W412="Power Apps",0.6,IF(W412="ChatGPT",0.5,IF(W412="Claude",0.5,IF(W412="Gemini",0.5,IF(W412="Dify",0.6,IF(W412="n8n",0.7,IF(W412="Make",0.7,IF(W412="Zapier",0.7,IF(W412="その他",0.5,0.5)))))))))))))))</f>
        <v/>
      </c>
      <c r="Y412" s="22">
        <f>IFERROR(U412*(1-X412),"")</f>
        <v/>
      </c>
      <c r="Z412" s="22">
        <f>IFERROR(U412-Y412,"")</f>
        <v/>
      </c>
      <c r="AA412" s="22">
        <f>IF(AND(P412&gt;0,Q412&gt;=0),P412-Q412,"")</f>
        <v/>
      </c>
      <c r="AB412" s="22">
        <f>IF(P412&gt;0,(P412-Q412)/P412,"")</f>
        <v/>
      </c>
    </row>
    <row r="413" hidden="1" ht="15.75" customHeight="1" s="44">
      <c r="A413" s="18">
        <f>IF('簡易入力モード'!A413&lt;&gt;"",'簡易入力モード'!A413,"")</f>
        <v/>
      </c>
      <c r="B413" s="18" t="n"/>
      <c r="C413" s="19">
        <f>IF('簡易入力モード'!B413&lt;&gt;"",'簡易入力モード'!B413,"")</f>
        <v/>
      </c>
      <c r="D413" s="19">
        <f>IF('簡易入力モード'!C413&lt;&gt;"",'簡易入力モード'!C413,"")</f>
        <v/>
      </c>
      <c r="E413" s="19" t="n"/>
      <c r="F413" s="19" t="n"/>
      <c r="G413" s="19" t="n"/>
      <c r="H413" s="19" t="n"/>
      <c r="I413" s="19" t="n"/>
      <c r="J413" s="19" t="n"/>
      <c r="K413" s="19" t="n"/>
      <c r="L413" s="20" t="n"/>
      <c r="M413" s="20" t="n"/>
      <c r="N413" s="20" t="n"/>
      <c r="O413" s="20" t="n"/>
      <c r="P413" s="20" t="n"/>
      <c r="Q413" s="20" t="n"/>
      <c r="R413" s="18">
        <f>IF('簡易入力モード'!E413&lt;&gt;"",'簡易入力モード'!E413,"")</f>
        <v/>
      </c>
      <c r="S413" s="21" t="n"/>
      <c r="T413" s="19" t="n"/>
      <c r="U413" s="22">
        <f>IFERROR(C413*(D413+E413),"")</f>
        <v/>
      </c>
      <c r="V413" s="22">
        <f>ROUND(100*(0.2*MIN(1,IFERROR(C413/20,0))+0.15*MIN(1,IFERROR(E413/30,0))+0.2*IF(TRIM(G413)="高",1,IF(TRIM(G413)="中",0.5,0))+0.15*IF(TRIM(H413)="高",1,IF(TRIM(H413)="中",0.5,0))+0.1*MIN(1,IFERROR(F413/20,0))+0.15*IF(TRIM(I413)="高",1,IF(TRIM(I413)="中",0.5,0))+0.15*(1-IF(TRIM(J413)="高",1,IF(TRIM(J413)="中",0.5,0)))),0)</f>
        <v/>
      </c>
      <c r="W413" s="22">
        <f>IF(G413="高",IF(H413&lt;&gt;"低","GAS",IF(I413="高","NotebookLM","Gem")),IF(I413="高","NotebookLM","Gem"))</f>
        <v/>
      </c>
      <c r="X413" s="22">
        <f>IF(W413="Gem",0.4,IF(W413="NotebookLM",0.5,IF(W413="GAS",0.7,IF(W413="Microsoft Copilot",0.4,IF(W413="Microsoft 365 AI",0.4,IF(W413="Power Automate",0.7,IF(W413="Power Apps",0.6,IF(W413="ChatGPT",0.5,IF(W413="Claude",0.5,IF(W413="Gemini",0.5,IF(W413="Dify",0.6,IF(W413="n8n",0.7,IF(W413="Make",0.7,IF(W413="Zapier",0.7,IF(W413="その他",0.5,0.5)))))))))))))))</f>
        <v/>
      </c>
      <c r="Y413" s="22">
        <f>IFERROR(U413*(1-X413),"")</f>
        <v/>
      </c>
      <c r="Z413" s="22">
        <f>IFERROR(U413-Y413,"")</f>
        <v/>
      </c>
      <c r="AA413" s="22">
        <f>IF(AND(P413&gt;0,Q413&gt;=0),P413-Q413,"")</f>
        <v/>
      </c>
      <c r="AB413" s="22">
        <f>IF(P413&gt;0,(P413-Q413)/P413,"")</f>
        <v/>
      </c>
    </row>
    <row r="414" hidden="1" ht="15.75" customHeight="1" s="44">
      <c r="A414" s="18">
        <f>IF('簡易入力モード'!A414&lt;&gt;"",'簡易入力モード'!A414,"")</f>
        <v/>
      </c>
      <c r="B414" s="18" t="n"/>
      <c r="C414" s="19">
        <f>IF('簡易入力モード'!B414&lt;&gt;"",'簡易入力モード'!B414,"")</f>
        <v/>
      </c>
      <c r="D414" s="19">
        <f>IF('簡易入力モード'!C414&lt;&gt;"",'簡易入力モード'!C414,"")</f>
        <v/>
      </c>
      <c r="E414" s="19" t="n"/>
      <c r="F414" s="19" t="n"/>
      <c r="G414" s="19" t="n"/>
      <c r="H414" s="19" t="n"/>
      <c r="I414" s="19" t="n"/>
      <c r="J414" s="19" t="n"/>
      <c r="K414" s="19" t="n"/>
      <c r="L414" s="20" t="n"/>
      <c r="M414" s="20" t="n"/>
      <c r="N414" s="20" t="n"/>
      <c r="O414" s="20" t="n"/>
      <c r="P414" s="20" t="n"/>
      <c r="Q414" s="20" t="n"/>
      <c r="R414" s="18">
        <f>IF('簡易入力モード'!E414&lt;&gt;"",'簡易入力モード'!E414,"")</f>
        <v/>
      </c>
      <c r="S414" s="21" t="n"/>
      <c r="T414" s="19" t="n"/>
      <c r="U414" s="22">
        <f>IFERROR(C414*(D414+E414),"")</f>
        <v/>
      </c>
      <c r="V414" s="22">
        <f>ROUND(100*(0.2*MIN(1,IFERROR(C414/20,0))+0.15*MIN(1,IFERROR(E414/30,0))+0.2*IF(TRIM(G414)="高",1,IF(TRIM(G414)="中",0.5,0))+0.15*IF(TRIM(H414)="高",1,IF(TRIM(H414)="中",0.5,0))+0.1*MIN(1,IFERROR(F414/20,0))+0.15*IF(TRIM(I414)="高",1,IF(TRIM(I414)="中",0.5,0))+0.15*(1-IF(TRIM(J414)="高",1,IF(TRIM(J414)="中",0.5,0)))),0)</f>
        <v/>
      </c>
      <c r="W414" s="22">
        <f>IF(G414="高",IF(H414&lt;&gt;"低","GAS",IF(I414="高","NotebookLM","Gem")),IF(I414="高","NotebookLM","Gem"))</f>
        <v/>
      </c>
      <c r="X414" s="22">
        <f>IF(W414="Gem",0.4,IF(W414="NotebookLM",0.5,IF(W414="GAS",0.7,IF(W414="Microsoft Copilot",0.4,IF(W414="Microsoft 365 AI",0.4,IF(W414="Power Automate",0.7,IF(W414="Power Apps",0.6,IF(W414="ChatGPT",0.5,IF(W414="Claude",0.5,IF(W414="Gemini",0.5,IF(W414="Dify",0.6,IF(W414="n8n",0.7,IF(W414="Make",0.7,IF(W414="Zapier",0.7,IF(W414="その他",0.5,0.5)))))))))))))))</f>
        <v/>
      </c>
      <c r="Y414" s="22">
        <f>IFERROR(U414*(1-X414),"")</f>
        <v/>
      </c>
      <c r="Z414" s="22">
        <f>IFERROR(U414-Y414,"")</f>
        <v/>
      </c>
      <c r="AA414" s="22">
        <f>IF(AND(P414&gt;0,Q414&gt;=0),P414-Q414,"")</f>
        <v/>
      </c>
      <c r="AB414" s="22">
        <f>IF(P414&gt;0,(P414-Q414)/P414,"")</f>
        <v/>
      </c>
    </row>
    <row r="415" hidden="1" ht="15.75" customHeight="1" s="44">
      <c r="A415" s="18">
        <f>IF('簡易入力モード'!A415&lt;&gt;"",'簡易入力モード'!A415,"")</f>
        <v/>
      </c>
      <c r="B415" s="18" t="n"/>
      <c r="C415" s="19">
        <f>IF('簡易入力モード'!B415&lt;&gt;"",'簡易入力モード'!B415,"")</f>
        <v/>
      </c>
      <c r="D415" s="19">
        <f>IF('簡易入力モード'!C415&lt;&gt;"",'簡易入力モード'!C415,"")</f>
        <v/>
      </c>
      <c r="E415" s="19" t="n"/>
      <c r="F415" s="19" t="n"/>
      <c r="G415" s="19" t="n"/>
      <c r="H415" s="19" t="n"/>
      <c r="I415" s="19" t="n"/>
      <c r="J415" s="19" t="n"/>
      <c r="K415" s="19" t="n"/>
      <c r="L415" s="20" t="n"/>
      <c r="M415" s="20" t="n"/>
      <c r="N415" s="20" t="n"/>
      <c r="O415" s="20" t="n"/>
      <c r="P415" s="20" t="n"/>
      <c r="Q415" s="20" t="n"/>
      <c r="R415" s="18">
        <f>IF('簡易入力モード'!E415&lt;&gt;"",'簡易入力モード'!E415,"")</f>
        <v/>
      </c>
      <c r="S415" s="21" t="n"/>
      <c r="T415" s="19" t="n"/>
      <c r="U415" s="22">
        <f>IFERROR(C415*(D415+E415),"")</f>
        <v/>
      </c>
      <c r="V415" s="22">
        <f>ROUND(100*(0.2*MIN(1,IFERROR(C415/20,0))+0.15*MIN(1,IFERROR(E415/30,0))+0.2*IF(TRIM(G415)="高",1,IF(TRIM(G415)="中",0.5,0))+0.15*IF(TRIM(H415)="高",1,IF(TRIM(H415)="中",0.5,0))+0.1*MIN(1,IFERROR(F415/20,0))+0.15*IF(TRIM(I415)="高",1,IF(TRIM(I415)="中",0.5,0))+0.15*(1-IF(TRIM(J415)="高",1,IF(TRIM(J415)="中",0.5,0)))),0)</f>
        <v/>
      </c>
      <c r="W415" s="22">
        <f>IF(G415="高",IF(H415&lt;&gt;"低","GAS",IF(I415="高","NotebookLM","Gem")),IF(I415="高","NotebookLM","Gem"))</f>
        <v/>
      </c>
      <c r="X415" s="22">
        <f>IF(W415="Gem",0.4,IF(W415="NotebookLM",0.5,IF(W415="GAS",0.7,IF(W415="Microsoft Copilot",0.4,IF(W415="Microsoft 365 AI",0.4,IF(W415="Power Automate",0.7,IF(W415="Power Apps",0.6,IF(W415="ChatGPT",0.5,IF(W415="Claude",0.5,IF(W415="Gemini",0.5,IF(W415="Dify",0.6,IF(W415="n8n",0.7,IF(W415="Make",0.7,IF(W415="Zapier",0.7,IF(W415="その他",0.5,0.5)))))))))))))))</f>
        <v/>
      </c>
      <c r="Y415" s="22">
        <f>IFERROR(U415*(1-X415),"")</f>
        <v/>
      </c>
      <c r="Z415" s="22">
        <f>IFERROR(U415-Y415,"")</f>
        <v/>
      </c>
      <c r="AA415" s="22">
        <f>IF(AND(P415&gt;0,Q415&gt;=0),P415-Q415,"")</f>
        <v/>
      </c>
      <c r="AB415" s="22">
        <f>IF(P415&gt;0,(P415-Q415)/P415,"")</f>
        <v/>
      </c>
    </row>
    <row r="416" hidden="1" ht="15.75" customHeight="1" s="44">
      <c r="A416" s="18">
        <f>IF('簡易入力モード'!A416&lt;&gt;"",'簡易入力モード'!A416,"")</f>
        <v/>
      </c>
      <c r="B416" s="18" t="n"/>
      <c r="C416" s="19">
        <f>IF('簡易入力モード'!B416&lt;&gt;"",'簡易入力モード'!B416,"")</f>
        <v/>
      </c>
      <c r="D416" s="19">
        <f>IF('簡易入力モード'!C416&lt;&gt;"",'簡易入力モード'!C416,"")</f>
        <v/>
      </c>
      <c r="E416" s="19" t="n"/>
      <c r="F416" s="19" t="n"/>
      <c r="G416" s="19" t="n"/>
      <c r="H416" s="19" t="n"/>
      <c r="I416" s="19" t="n"/>
      <c r="J416" s="19" t="n"/>
      <c r="K416" s="19" t="n"/>
      <c r="L416" s="20" t="n"/>
      <c r="M416" s="20" t="n"/>
      <c r="N416" s="20" t="n"/>
      <c r="O416" s="20" t="n"/>
      <c r="P416" s="20" t="n"/>
      <c r="Q416" s="20" t="n"/>
      <c r="R416" s="18">
        <f>IF('簡易入力モード'!E416&lt;&gt;"",'簡易入力モード'!E416,"")</f>
        <v/>
      </c>
      <c r="S416" s="21" t="n"/>
      <c r="T416" s="19" t="n"/>
      <c r="U416" s="22">
        <f>IFERROR(C416*(D416+E416),"")</f>
        <v/>
      </c>
      <c r="V416" s="22">
        <f>ROUND(100*(0.2*MIN(1,IFERROR(C416/20,0))+0.15*MIN(1,IFERROR(E416/30,0))+0.2*IF(TRIM(G416)="高",1,IF(TRIM(G416)="中",0.5,0))+0.15*IF(TRIM(H416)="高",1,IF(TRIM(H416)="中",0.5,0))+0.1*MIN(1,IFERROR(F416/20,0))+0.15*IF(TRIM(I416)="高",1,IF(TRIM(I416)="中",0.5,0))+0.15*(1-IF(TRIM(J416)="高",1,IF(TRIM(J416)="中",0.5,0)))),0)</f>
        <v/>
      </c>
      <c r="W416" s="22">
        <f>IF(G416="高",IF(H416&lt;&gt;"低","GAS",IF(I416="高","NotebookLM","Gem")),IF(I416="高","NotebookLM","Gem"))</f>
        <v/>
      </c>
      <c r="X416" s="22">
        <f>IF(W416="Gem",0.4,IF(W416="NotebookLM",0.5,IF(W416="GAS",0.7,IF(W416="Microsoft Copilot",0.4,IF(W416="Microsoft 365 AI",0.4,IF(W416="Power Automate",0.7,IF(W416="Power Apps",0.6,IF(W416="ChatGPT",0.5,IF(W416="Claude",0.5,IF(W416="Gemini",0.5,IF(W416="Dify",0.6,IF(W416="n8n",0.7,IF(W416="Make",0.7,IF(W416="Zapier",0.7,IF(W416="その他",0.5,0.5)))))))))))))))</f>
        <v/>
      </c>
      <c r="Y416" s="22">
        <f>IFERROR(U416*(1-X416),"")</f>
        <v/>
      </c>
      <c r="Z416" s="22">
        <f>IFERROR(U416-Y416,"")</f>
        <v/>
      </c>
      <c r="AA416" s="22">
        <f>IF(AND(P416&gt;0,Q416&gt;=0),P416-Q416,"")</f>
        <v/>
      </c>
      <c r="AB416" s="22">
        <f>IF(P416&gt;0,(P416-Q416)/P416,"")</f>
        <v/>
      </c>
    </row>
    <row r="417" hidden="1" ht="15.75" customHeight="1" s="44">
      <c r="A417" s="18">
        <f>IF('簡易入力モード'!A417&lt;&gt;"",'簡易入力モード'!A417,"")</f>
        <v/>
      </c>
      <c r="B417" s="18" t="n"/>
      <c r="C417" s="19">
        <f>IF('簡易入力モード'!B417&lt;&gt;"",'簡易入力モード'!B417,"")</f>
        <v/>
      </c>
      <c r="D417" s="19">
        <f>IF('簡易入力モード'!C417&lt;&gt;"",'簡易入力モード'!C417,"")</f>
        <v/>
      </c>
      <c r="E417" s="19" t="n"/>
      <c r="F417" s="19" t="n"/>
      <c r="G417" s="19" t="n"/>
      <c r="H417" s="19" t="n"/>
      <c r="I417" s="19" t="n"/>
      <c r="J417" s="19" t="n"/>
      <c r="K417" s="19" t="n"/>
      <c r="L417" s="20" t="n"/>
      <c r="M417" s="20" t="n"/>
      <c r="N417" s="20" t="n"/>
      <c r="O417" s="20" t="n"/>
      <c r="P417" s="20" t="n"/>
      <c r="Q417" s="20" t="n"/>
      <c r="R417" s="18">
        <f>IF('簡易入力モード'!E417&lt;&gt;"",'簡易入力モード'!E417,"")</f>
        <v/>
      </c>
      <c r="S417" s="21" t="n"/>
      <c r="T417" s="19" t="n"/>
      <c r="U417" s="22">
        <f>IFERROR(C417*(D417+E417),"")</f>
        <v/>
      </c>
      <c r="V417" s="22">
        <f>ROUND(100*(0.2*MIN(1,IFERROR(C417/20,0))+0.15*MIN(1,IFERROR(E417/30,0))+0.2*IF(TRIM(G417)="高",1,IF(TRIM(G417)="中",0.5,0))+0.15*IF(TRIM(H417)="高",1,IF(TRIM(H417)="中",0.5,0))+0.1*MIN(1,IFERROR(F417/20,0))+0.15*IF(TRIM(I417)="高",1,IF(TRIM(I417)="中",0.5,0))+0.15*(1-IF(TRIM(J417)="高",1,IF(TRIM(J417)="中",0.5,0)))),0)</f>
        <v/>
      </c>
      <c r="W417" s="22">
        <f>IF(G417="高",IF(H417&lt;&gt;"低","GAS",IF(I417="高","NotebookLM","Gem")),IF(I417="高","NotebookLM","Gem"))</f>
        <v/>
      </c>
      <c r="X417" s="22">
        <f>IF(W417="Gem",0.4,IF(W417="NotebookLM",0.5,IF(W417="GAS",0.7,IF(W417="Microsoft Copilot",0.4,IF(W417="Microsoft 365 AI",0.4,IF(W417="Power Automate",0.7,IF(W417="Power Apps",0.6,IF(W417="ChatGPT",0.5,IF(W417="Claude",0.5,IF(W417="Gemini",0.5,IF(W417="Dify",0.6,IF(W417="n8n",0.7,IF(W417="Make",0.7,IF(W417="Zapier",0.7,IF(W417="その他",0.5,0.5)))))))))))))))</f>
        <v/>
      </c>
      <c r="Y417" s="22">
        <f>IFERROR(U417*(1-X417),"")</f>
        <v/>
      </c>
      <c r="Z417" s="22">
        <f>IFERROR(U417-Y417,"")</f>
        <v/>
      </c>
      <c r="AA417" s="22">
        <f>IF(AND(P417&gt;0,Q417&gt;=0),P417-Q417,"")</f>
        <v/>
      </c>
      <c r="AB417" s="22">
        <f>IF(P417&gt;0,(P417-Q417)/P417,"")</f>
        <v/>
      </c>
    </row>
    <row r="418" hidden="1" ht="15.75" customHeight="1" s="44">
      <c r="A418" s="18">
        <f>IF('簡易入力モード'!A418&lt;&gt;"",'簡易入力モード'!A418,"")</f>
        <v/>
      </c>
      <c r="B418" s="18" t="n"/>
      <c r="C418" s="19">
        <f>IF('簡易入力モード'!B418&lt;&gt;"",'簡易入力モード'!B418,"")</f>
        <v/>
      </c>
      <c r="D418" s="19">
        <f>IF('簡易入力モード'!C418&lt;&gt;"",'簡易入力モード'!C418,"")</f>
        <v/>
      </c>
      <c r="E418" s="19" t="n"/>
      <c r="F418" s="19" t="n"/>
      <c r="G418" s="19" t="n"/>
      <c r="H418" s="19" t="n"/>
      <c r="I418" s="19" t="n"/>
      <c r="J418" s="19" t="n"/>
      <c r="K418" s="19" t="n"/>
      <c r="L418" s="20" t="n"/>
      <c r="M418" s="20" t="n"/>
      <c r="N418" s="20" t="n"/>
      <c r="O418" s="20" t="n"/>
      <c r="P418" s="20" t="n"/>
      <c r="Q418" s="20" t="n"/>
      <c r="R418" s="18">
        <f>IF('簡易入力モード'!E418&lt;&gt;"",'簡易入力モード'!E418,"")</f>
        <v/>
      </c>
      <c r="S418" s="21" t="n"/>
      <c r="T418" s="19" t="n"/>
      <c r="U418" s="22">
        <f>IFERROR(C418*(D418+E418),"")</f>
        <v/>
      </c>
      <c r="V418" s="22">
        <f>ROUND(100*(0.2*MIN(1,IFERROR(C418/20,0))+0.15*MIN(1,IFERROR(E418/30,0))+0.2*IF(TRIM(G418)="高",1,IF(TRIM(G418)="中",0.5,0))+0.15*IF(TRIM(H418)="高",1,IF(TRIM(H418)="中",0.5,0))+0.1*MIN(1,IFERROR(F418/20,0))+0.15*IF(TRIM(I418)="高",1,IF(TRIM(I418)="中",0.5,0))+0.15*(1-IF(TRIM(J418)="高",1,IF(TRIM(J418)="中",0.5,0)))),0)</f>
        <v/>
      </c>
      <c r="W418" s="22">
        <f>IF(G418="高",IF(H418&lt;&gt;"低","GAS",IF(I418="高","NotebookLM","Gem")),IF(I418="高","NotebookLM","Gem"))</f>
        <v/>
      </c>
      <c r="X418" s="22">
        <f>IF(W418="Gem",0.4,IF(W418="NotebookLM",0.5,IF(W418="GAS",0.7,IF(W418="Microsoft Copilot",0.4,IF(W418="Microsoft 365 AI",0.4,IF(W418="Power Automate",0.7,IF(W418="Power Apps",0.6,IF(W418="ChatGPT",0.5,IF(W418="Claude",0.5,IF(W418="Gemini",0.5,IF(W418="Dify",0.6,IF(W418="n8n",0.7,IF(W418="Make",0.7,IF(W418="Zapier",0.7,IF(W418="その他",0.5,0.5)))))))))))))))</f>
        <v/>
      </c>
      <c r="Y418" s="22">
        <f>IFERROR(U418*(1-X418),"")</f>
        <v/>
      </c>
      <c r="Z418" s="22">
        <f>IFERROR(U418-Y418,"")</f>
        <v/>
      </c>
      <c r="AA418" s="22">
        <f>IF(AND(P418&gt;0,Q418&gt;=0),P418-Q418,"")</f>
        <v/>
      </c>
      <c r="AB418" s="22">
        <f>IF(P418&gt;0,(P418-Q418)/P418,"")</f>
        <v/>
      </c>
    </row>
    <row r="419" hidden="1" ht="15.75" customHeight="1" s="44">
      <c r="A419" s="18">
        <f>IF('簡易入力モード'!A419&lt;&gt;"",'簡易入力モード'!A419,"")</f>
        <v/>
      </c>
      <c r="B419" s="18" t="n"/>
      <c r="C419" s="19">
        <f>IF('簡易入力モード'!B419&lt;&gt;"",'簡易入力モード'!B419,"")</f>
        <v/>
      </c>
      <c r="D419" s="19">
        <f>IF('簡易入力モード'!C419&lt;&gt;"",'簡易入力モード'!C419,"")</f>
        <v/>
      </c>
      <c r="E419" s="19" t="n"/>
      <c r="F419" s="19" t="n"/>
      <c r="G419" s="19" t="n"/>
      <c r="H419" s="19" t="n"/>
      <c r="I419" s="19" t="n"/>
      <c r="J419" s="19" t="n"/>
      <c r="K419" s="19" t="n"/>
      <c r="L419" s="20" t="n"/>
      <c r="M419" s="20" t="n"/>
      <c r="N419" s="20" t="n"/>
      <c r="O419" s="20" t="n"/>
      <c r="P419" s="20" t="n"/>
      <c r="Q419" s="20" t="n"/>
      <c r="R419" s="18">
        <f>IF('簡易入力モード'!E419&lt;&gt;"",'簡易入力モード'!E419,"")</f>
        <v/>
      </c>
      <c r="S419" s="21" t="n"/>
      <c r="T419" s="19" t="n"/>
      <c r="U419" s="22">
        <f>IFERROR(C419*(D419+E419),"")</f>
        <v/>
      </c>
      <c r="V419" s="22">
        <f>ROUND(100*(0.2*MIN(1,IFERROR(C419/20,0))+0.15*MIN(1,IFERROR(E419/30,0))+0.2*IF(TRIM(G419)="高",1,IF(TRIM(G419)="中",0.5,0))+0.15*IF(TRIM(H419)="高",1,IF(TRIM(H419)="中",0.5,0))+0.1*MIN(1,IFERROR(F419/20,0))+0.15*IF(TRIM(I419)="高",1,IF(TRIM(I419)="中",0.5,0))+0.15*(1-IF(TRIM(J419)="高",1,IF(TRIM(J419)="中",0.5,0)))),0)</f>
        <v/>
      </c>
      <c r="W419" s="22">
        <f>IF(G419="高",IF(H419&lt;&gt;"低","GAS",IF(I419="高","NotebookLM","Gem")),IF(I419="高","NotebookLM","Gem"))</f>
        <v/>
      </c>
      <c r="X419" s="22">
        <f>IF(W419="Gem",0.4,IF(W419="NotebookLM",0.5,IF(W419="GAS",0.7,IF(W419="Microsoft Copilot",0.4,IF(W419="Microsoft 365 AI",0.4,IF(W419="Power Automate",0.7,IF(W419="Power Apps",0.6,IF(W419="ChatGPT",0.5,IF(W419="Claude",0.5,IF(W419="Gemini",0.5,IF(W419="Dify",0.6,IF(W419="n8n",0.7,IF(W419="Make",0.7,IF(W419="Zapier",0.7,IF(W419="その他",0.5,0.5)))))))))))))))</f>
        <v/>
      </c>
      <c r="Y419" s="22">
        <f>IFERROR(U419*(1-X419),"")</f>
        <v/>
      </c>
      <c r="Z419" s="22">
        <f>IFERROR(U419-Y419,"")</f>
        <v/>
      </c>
      <c r="AA419" s="22">
        <f>IF(AND(P419&gt;0,Q419&gt;=0),P419-Q419,"")</f>
        <v/>
      </c>
      <c r="AB419" s="22">
        <f>IF(P419&gt;0,(P419-Q419)/P419,"")</f>
        <v/>
      </c>
    </row>
    <row r="420" hidden="1" ht="15.75" customHeight="1" s="44">
      <c r="A420" s="18">
        <f>IF('簡易入力モード'!A420&lt;&gt;"",'簡易入力モード'!A420,"")</f>
        <v/>
      </c>
      <c r="B420" s="18" t="n"/>
      <c r="C420" s="19">
        <f>IF('簡易入力モード'!B420&lt;&gt;"",'簡易入力モード'!B420,"")</f>
        <v/>
      </c>
      <c r="D420" s="19">
        <f>IF('簡易入力モード'!C420&lt;&gt;"",'簡易入力モード'!C420,"")</f>
        <v/>
      </c>
      <c r="E420" s="19" t="n"/>
      <c r="F420" s="19" t="n"/>
      <c r="G420" s="19" t="n"/>
      <c r="H420" s="19" t="n"/>
      <c r="I420" s="19" t="n"/>
      <c r="J420" s="19" t="n"/>
      <c r="K420" s="19" t="n"/>
      <c r="L420" s="20" t="n"/>
      <c r="M420" s="20" t="n"/>
      <c r="N420" s="20" t="n"/>
      <c r="O420" s="20" t="n"/>
      <c r="P420" s="20" t="n"/>
      <c r="Q420" s="20" t="n"/>
      <c r="R420" s="18">
        <f>IF('簡易入力モード'!E420&lt;&gt;"",'簡易入力モード'!E420,"")</f>
        <v/>
      </c>
      <c r="S420" s="21" t="n"/>
      <c r="T420" s="19" t="n"/>
      <c r="U420" s="22">
        <f>IFERROR(C420*(D420+E420),"")</f>
        <v/>
      </c>
      <c r="V420" s="22">
        <f>ROUND(100*(0.2*MIN(1,IFERROR(C420/20,0))+0.15*MIN(1,IFERROR(E420/30,0))+0.2*IF(TRIM(G420)="高",1,IF(TRIM(G420)="中",0.5,0))+0.15*IF(TRIM(H420)="高",1,IF(TRIM(H420)="中",0.5,0))+0.1*MIN(1,IFERROR(F420/20,0))+0.15*IF(TRIM(I420)="高",1,IF(TRIM(I420)="中",0.5,0))+0.15*(1-IF(TRIM(J420)="高",1,IF(TRIM(J420)="中",0.5,0)))),0)</f>
        <v/>
      </c>
      <c r="W420" s="22">
        <f>IF(G420="高",IF(H420&lt;&gt;"低","GAS",IF(I420="高","NotebookLM","Gem")),IF(I420="高","NotebookLM","Gem"))</f>
        <v/>
      </c>
      <c r="X420" s="22">
        <f>IF(W420="Gem",0.4,IF(W420="NotebookLM",0.5,IF(W420="GAS",0.7,IF(W420="Microsoft Copilot",0.4,IF(W420="Microsoft 365 AI",0.4,IF(W420="Power Automate",0.7,IF(W420="Power Apps",0.6,IF(W420="ChatGPT",0.5,IF(W420="Claude",0.5,IF(W420="Gemini",0.5,IF(W420="Dify",0.6,IF(W420="n8n",0.7,IF(W420="Make",0.7,IF(W420="Zapier",0.7,IF(W420="その他",0.5,0.5)))))))))))))))</f>
        <v/>
      </c>
      <c r="Y420" s="22">
        <f>IFERROR(U420*(1-X420),"")</f>
        <v/>
      </c>
      <c r="Z420" s="22">
        <f>IFERROR(U420-Y420,"")</f>
        <v/>
      </c>
      <c r="AA420" s="22">
        <f>IF(AND(P420&gt;0,Q420&gt;=0),P420-Q420,"")</f>
        <v/>
      </c>
      <c r="AB420" s="22">
        <f>IF(P420&gt;0,(P420-Q420)/P420,"")</f>
        <v/>
      </c>
    </row>
    <row r="421" hidden="1" ht="15.75" customHeight="1" s="44">
      <c r="A421" s="18">
        <f>IF('簡易入力モード'!A421&lt;&gt;"",'簡易入力モード'!A421,"")</f>
        <v/>
      </c>
      <c r="B421" s="18" t="n"/>
      <c r="C421" s="19">
        <f>IF('簡易入力モード'!B421&lt;&gt;"",'簡易入力モード'!B421,"")</f>
        <v/>
      </c>
      <c r="D421" s="19">
        <f>IF('簡易入力モード'!C421&lt;&gt;"",'簡易入力モード'!C421,"")</f>
        <v/>
      </c>
      <c r="E421" s="19" t="n"/>
      <c r="F421" s="19" t="n"/>
      <c r="G421" s="19" t="n"/>
      <c r="H421" s="19" t="n"/>
      <c r="I421" s="19" t="n"/>
      <c r="J421" s="19" t="n"/>
      <c r="K421" s="19" t="n"/>
      <c r="L421" s="20" t="n"/>
      <c r="M421" s="20" t="n"/>
      <c r="N421" s="20" t="n"/>
      <c r="O421" s="20" t="n"/>
      <c r="P421" s="20" t="n"/>
      <c r="Q421" s="20" t="n"/>
      <c r="R421" s="18">
        <f>IF('簡易入力モード'!E421&lt;&gt;"",'簡易入力モード'!E421,"")</f>
        <v/>
      </c>
      <c r="S421" s="21" t="n"/>
      <c r="T421" s="19" t="n"/>
      <c r="U421" s="22">
        <f>IFERROR(C421*(D421+E421),"")</f>
        <v/>
      </c>
      <c r="V421" s="22">
        <f>ROUND(100*(0.2*MIN(1,IFERROR(C421/20,0))+0.15*MIN(1,IFERROR(E421/30,0))+0.2*IF(TRIM(G421)="高",1,IF(TRIM(G421)="中",0.5,0))+0.15*IF(TRIM(H421)="高",1,IF(TRIM(H421)="中",0.5,0))+0.1*MIN(1,IFERROR(F421/20,0))+0.15*IF(TRIM(I421)="高",1,IF(TRIM(I421)="中",0.5,0))+0.15*(1-IF(TRIM(J421)="高",1,IF(TRIM(J421)="中",0.5,0)))),0)</f>
        <v/>
      </c>
      <c r="W421" s="22">
        <f>IF(G421="高",IF(H421&lt;&gt;"低","GAS",IF(I421="高","NotebookLM","Gem")),IF(I421="高","NotebookLM","Gem"))</f>
        <v/>
      </c>
      <c r="X421" s="22">
        <f>IF(W421="Gem",0.4,IF(W421="NotebookLM",0.5,IF(W421="GAS",0.7,IF(W421="Microsoft Copilot",0.4,IF(W421="Microsoft 365 AI",0.4,IF(W421="Power Automate",0.7,IF(W421="Power Apps",0.6,IF(W421="ChatGPT",0.5,IF(W421="Claude",0.5,IF(W421="Gemini",0.5,IF(W421="Dify",0.6,IF(W421="n8n",0.7,IF(W421="Make",0.7,IF(W421="Zapier",0.7,IF(W421="その他",0.5,0.5)))))))))))))))</f>
        <v/>
      </c>
      <c r="Y421" s="22">
        <f>IFERROR(U421*(1-X421),"")</f>
        <v/>
      </c>
      <c r="Z421" s="22">
        <f>IFERROR(U421-Y421,"")</f>
        <v/>
      </c>
      <c r="AA421" s="22">
        <f>IF(AND(P421&gt;0,Q421&gt;=0),P421-Q421,"")</f>
        <v/>
      </c>
      <c r="AB421" s="22">
        <f>IF(P421&gt;0,(P421-Q421)/P421,"")</f>
        <v/>
      </c>
    </row>
    <row r="422" hidden="1" ht="15.75" customHeight="1" s="44">
      <c r="A422" s="18">
        <f>IF('簡易入力モード'!A422&lt;&gt;"",'簡易入力モード'!A422,"")</f>
        <v/>
      </c>
      <c r="B422" s="18" t="n"/>
      <c r="C422" s="19">
        <f>IF('簡易入力モード'!B422&lt;&gt;"",'簡易入力モード'!B422,"")</f>
        <v/>
      </c>
      <c r="D422" s="19">
        <f>IF('簡易入力モード'!C422&lt;&gt;"",'簡易入力モード'!C422,"")</f>
        <v/>
      </c>
      <c r="E422" s="19" t="n"/>
      <c r="F422" s="19" t="n"/>
      <c r="G422" s="19" t="n"/>
      <c r="H422" s="19" t="n"/>
      <c r="I422" s="19" t="n"/>
      <c r="J422" s="19" t="n"/>
      <c r="K422" s="19" t="n"/>
      <c r="L422" s="20" t="n"/>
      <c r="M422" s="20" t="n"/>
      <c r="N422" s="20" t="n"/>
      <c r="O422" s="20" t="n"/>
      <c r="P422" s="20" t="n"/>
      <c r="Q422" s="20" t="n"/>
      <c r="R422" s="18">
        <f>IF('簡易入力モード'!E422&lt;&gt;"",'簡易入力モード'!E422,"")</f>
        <v/>
      </c>
      <c r="S422" s="21" t="n"/>
      <c r="T422" s="19" t="n"/>
      <c r="U422" s="22">
        <f>IFERROR(C422*(D422+E422),"")</f>
        <v/>
      </c>
      <c r="V422" s="22">
        <f>ROUND(100*(0.2*MIN(1,IFERROR(C422/20,0))+0.15*MIN(1,IFERROR(E422/30,0))+0.2*IF(TRIM(G422)="高",1,IF(TRIM(G422)="中",0.5,0))+0.15*IF(TRIM(H422)="高",1,IF(TRIM(H422)="中",0.5,0))+0.1*MIN(1,IFERROR(F422/20,0))+0.15*IF(TRIM(I422)="高",1,IF(TRIM(I422)="中",0.5,0))+0.15*(1-IF(TRIM(J422)="高",1,IF(TRIM(J422)="中",0.5,0)))),0)</f>
        <v/>
      </c>
      <c r="W422" s="22">
        <f>IF(G422="高",IF(H422&lt;&gt;"低","GAS",IF(I422="高","NotebookLM","Gem")),IF(I422="高","NotebookLM","Gem"))</f>
        <v/>
      </c>
      <c r="X422" s="22">
        <f>IF(W422="Gem",0.4,IF(W422="NotebookLM",0.5,IF(W422="GAS",0.7,IF(W422="Microsoft Copilot",0.4,IF(W422="Microsoft 365 AI",0.4,IF(W422="Power Automate",0.7,IF(W422="Power Apps",0.6,IF(W422="ChatGPT",0.5,IF(W422="Claude",0.5,IF(W422="Gemini",0.5,IF(W422="Dify",0.6,IF(W422="n8n",0.7,IF(W422="Make",0.7,IF(W422="Zapier",0.7,IF(W422="その他",0.5,0.5)))))))))))))))</f>
        <v/>
      </c>
      <c r="Y422" s="22">
        <f>IFERROR(U422*(1-X422),"")</f>
        <v/>
      </c>
      <c r="Z422" s="22">
        <f>IFERROR(U422-Y422,"")</f>
        <v/>
      </c>
      <c r="AA422" s="22">
        <f>IF(AND(P422&gt;0,Q422&gt;=0),P422-Q422,"")</f>
        <v/>
      </c>
      <c r="AB422" s="22">
        <f>IF(P422&gt;0,(P422-Q422)/P422,"")</f>
        <v/>
      </c>
    </row>
    <row r="423" hidden="1" ht="15.75" customHeight="1" s="44">
      <c r="A423" s="18">
        <f>IF('簡易入力モード'!A423&lt;&gt;"",'簡易入力モード'!A423,"")</f>
        <v/>
      </c>
      <c r="B423" s="18" t="n"/>
      <c r="C423" s="19">
        <f>IF('簡易入力モード'!B423&lt;&gt;"",'簡易入力モード'!B423,"")</f>
        <v/>
      </c>
      <c r="D423" s="19">
        <f>IF('簡易入力モード'!C423&lt;&gt;"",'簡易入力モード'!C423,"")</f>
        <v/>
      </c>
      <c r="E423" s="19" t="n"/>
      <c r="F423" s="19" t="n"/>
      <c r="G423" s="19" t="n"/>
      <c r="H423" s="19" t="n"/>
      <c r="I423" s="19" t="n"/>
      <c r="J423" s="19" t="n"/>
      <c r="K423" s="19" t="n"/>
      <c r="L423" s="20" t="n"/>
      <c r="M423" s="20" t="n"/>
      <c r="N423" s="20" t="n"/>
      <c r="O423" s="20" t="n"/>
      <c r="P423" s="20" t="n"/>
      <c r="Q423" s="20" t="n"/>
      <c r="R423" s="18">
        <f>IF('簡易入力モード'!E423&lt;&gt;"",'簡易入力モード'!E423,"")</f>
        <v/>
      </c>
      <c r="S423" s="21" t="n"/>
      <c r="T423" s="19" t="n"/>
      <c r="U423" s="22">
        <f>IFERROR(C423*(D423+E423),"")</f>
        <v/>
      </c>
      <c r="V423" s="22">
        <f>ROUND(100*(0.2*MIN(1,IFERROR(C423/20,0))+0.15*MIN(1,IFERROR(E423/30,0))+0.2*IF(TRIM(G423)="高",1,IF(TRIM(G423)="中",0.5,0))+0.15*IF(TRIM(H423)="高",1,IF(TRIM(H423)="中",0.5,0))+0.1*MIN(1,IFERROR(F423/20,0))+0.15*IF(TRIM(I423)="高",1,IF(TRIM(I423)="中",0.5,0))+0.15*(1-IF(TRIM(J423)="高",1,IF(TRIM(J423)="中",0.5,0)))),0)</f>
        <v/>
      </c>
      <c r="W423" s="22">
        <f>IF(G423="高",IF(H423&lt;&gt;"低","GAS",IF(I423="高","NotebookLM","Gem")),IF(I423="高","NotebookLM","Gem"))</f>
        <v/>
      </c>
      <c r="X423" s="22">
        <f>IF(W423="Gem",0.4,IF(W423="NotebookLM",0.5,IF(W423="GAS",0.7,IF(W423="Microsoft Copilot",0.4,IF(W423="Microsoft 365 AI",0.4,IF(W423="Power Automate",0.7,IF(W423="Power Apps",0.6,IF(W423="ChatGPT",0.5,IF(W423="Claude",0.5,IF(W423="Gemini",0.5,IF(W423="Dify",0.6,IF(W423="n8n",0.7,IF(W423="Make",0.7,IF(W423="Zapier",0.7,IF(W423="その他",0.5,0.5)))))))))))))))</f>
        <v/>
      </c>
      <c r="Y423" s="22">
        <f>IFERROR(U423*(1-X423),"")</f>
        <v/>
      </c>
      <c r="Z423" s="22">
        <f>IFERROR(U423-Y423,"")</f>
        <v/>
      </c>
      <c r="AA423" s="22">
        <f>IF(AND(P423&gt;0,Q423&gt;=0),P423-Q423,"")</f>
        <v/>
      </c>
      <c r="AB423" s="22">
        <f>IF(P423&gt;0,(P423-Q423)/P423,"")</f>
        <v/>
      </c>
    </row>
    <row r="424" hidden="1" ht="15.75" customHeight="1" s="44">
      <c r="A424" s="18">
        <f>IF('簡易入力モード'!A424&lt;&gt;"",'簡易入力モード'!A424,"")</f>
        <v/>
      </c>
      <c r="B424" s="18" t="n"/>
      <c r="C424" s="19">
        <f>IF('簡易入力モード'!B424&lt;&gt;"",'簡易入力モード'!B424,"")</f>
        <v/>
      </c>
      <c r="D424" s="19">
        <f>IF('簡易入力モード'!C424&lt;&gt;"",'簡易入力モード'!C424,"")</f>
        <v/>
      </c>
      <c r="E424" s="19" t="n"/>
      <c r="F424" s="19" t="n"/>
      <c r="G424" s="19" t="n"/>
      <c r="H424" s="19" t="n"/>
      <c r="I424" s="19" t="n"/>
      <c r="J424" s="19" t="n"/>
      <c r="K424" s="19" t="n"/>
      <c r="L424" s="20" t="n"/>
      <c r="M424" s="20" t="n"/>
      <c r="N424" s="20" t="n"/>
      <c r="O424" s="20" t="n"/>
      <c r="P424" s="20" t="n"/>
      <c r="Q424" s="20" t="n"/>
      <c r="R424" s="18">
        <f>IF('簡易入力モード'!E424&lt;&gt;"",'簡易入力モード'!E424,"")</f>
        <v/>
      </c>
      <c r="S424" s="21" t="n"/>
      <c r="T424" s="19" t="n"/>
      <c r="U424" s="22">
        <f>IFERROR(C424*(D424+E424),"")</f>
        <v/>
      </c>
      <c r="V424" s="22">
        <f>ROUND(100*(0.2*MIN(1,IFERROR(C424/20,0))+0.15*MIN(1,IFERROR(E424/30,0))+0.2*IF(TRIM(G424)="高",1,IF(TRIM(G424)="中",0.5,0))+0.15*IF(TRIM(H424)="高",1,IF(TRIM(H424)="中",0.5,0))+0.1*MIN(1,IFERROR(F424/20,0))+0.15*IF(TRIM(I424)="高",1,IF(TRIM(I424)="中",0.5,0))+0.15*(1-IF(TRIM(J424)="高",1,IF(TRIM(J424)="中",0.5,0)))),0)</f>
        <v/>
      </c>
      <c r="W424" s="22">
        <f>IF(G424="高",IF(H424&lt;&gt;"低","GAS",IF(I424="高","NotebookLM","Gem")),IF(I424="高","NotebookLM","Gem"))</f>
        <v/>
      </c>
      <c r="X424" s="22">
        <f>IF(W424="Gem",0.4,IF(W424="NotebookLM",0.5,IF(W424="GAS",0.7,IF(W424="Microsoft Copilot",0.4,IF(W424="Microsoft 365 AI",0.4,IF(W424="Power Automate",0.7,IF(W424="Power Apps",0.6,IF(W424="ChatGPT",0.5,IF(W424="Claude",0.5,IF(W424="Gemini",0.5,IF(W424="Dify",0.6,IF(W424="n8n",0.7,IF(W424="Make",0.7,IF(W424="Zapier",0.7,IF(W424="その他",0.5,0.5)))))))))))))))</f>
        <v/>
      </c>
      <c r="Y424" s="22">
        <f>IFERROR(U424*(1-X424),"")</f>
        <v/>
      </c>
      <c r="Z424" s="22">
        <f>IFERROR(U424-Y424,"")</f>
        <v/>
      </c>
      <c r="AA424" s="22">
        <f>IF(AND(P424&gt;0,Q424&gt;=0),P424-Q424,"")</f>
        <v/>
      </c>
      <c r="AB424" s="22">
        <f>IF(P424&gt;0,(P424-Q424)/P424,"")</f>
        <v/>
      </c>
    </row>
    <row r="425" hidden="1" ht="15.75" customHeight="1" s="44">
      <c r="A425" s="18">
        <f>IF('簡易入力モード'!A425&lt;&gt;"",'簡易入力モード'!A425,"")</f>
        <v/>
      </c>
      <c r="B425" s="18" t="n"/>
      <c r="C425" s="19">
        <f>IF('簡易入力モード'!B425&lt;&gt;"",'簡易入力モード'!B425,"")</f>
        <v/>
      </c>
      <c r="D425" s="19">
        <f>IF('簡易入力モード'!C425&lt;&gt;"",'簡易入力モード'!C425,"")</f>
        <v/>
      </c>
      <c r="E425" s="19" t="n"/>
      <c r="F425" s="19" t="n"/>
      <c r="G425" s="19" t="n"/>
      <c r="H425" s="19" t="n"/>
      <c r="I425" s="19" t="n"/>
      <c r="J425" s="19" t="n"/>
      <c r="K425" s="19" t="n"/>
      <c r="L425" s="20" t="n"/>
      <c r="M425" s="20" t="n"/>
      <c r="N425" s="20" t="n"/>
      <c r="O425" s="20" t="n"/>
      <c r="P425" s="20" t="n"/>
      <c r="Q425" s="20" t="n"/>
      <c r="R425" s="18">
        <f>IF('簡易入力モード'!E425&lt;&gt;"",'簡易入力モード'!E425,"")</f>
        <v/>
      </c>
      <c r="S425" s="21" t="n"/>
      <c r="T425" s="19" t="n"/>
      <c r="U425" s="22">
        <f>IFERROR(C425*(D425+E425),"")</f>
        <v/>
      </c>
      <c r="V425" s="22">
        <f>ROUND(100*(0.2*MIN(1,IFERROR(C425/20,0))+0.15*MIN(1,IFERROR(E425/30,0))+0.2*IF(TRIM(G425)="高",1,IF(TRIM(G425)="中",0.5,0))+0.15*IF(TRIM(H425)="高",1,IF(TRIM(H425)="中",0.5,0))+0.1*MIN(1,IFERROR(F425/20,0))+0.15*IF(TRIM(I425)="高",1,IF(TRIM(I425)="中",0.5,0))+0.15*(1-IF(TRIM(J425)="高",1,IF(TRIM(J425)="中",0.5,0)))),0)</f>
        <v/>
      </c>
      <c r="W425" s="22">
        <f>IF(G425="高",IF(H425&lt;&gt;"低","GAS",IF(I425="高","NotebookLM","Gem")),IF(I425="高","NotebookLM","Gem"))</f>
        <v/>
      </c>
      <c r="X425" s="22">
        <f>IF(W425="Gem",0.4,IF(W425="NotebookLM",0.5,IF(W425="GAS",0.7,IF(W425="Microsoft Copilot",0.4,IF(W425="Microsoft 365 AI",0.4,IF(W425="Power Automate",0.7,IF(W425="Power Apps",0.6,IF(W425="ChatGPT",0.5,IF(W425="Claude",0.5,IF(W425="Gemini",0.5,IF(W425="Dify",0.6,IF(W425="n8n",0.7,IF(W425="Make",0.7,IF(W425="Zapier",0.7,IF(W425="その他",0.5,0.5)))))))))))))))</f>
        <v/>
      </c>
      <c r="Y425" s="22">
        <f>IFERROR(U425*(1-X425),"")</f>
        <v/>
      </c>
      <c r="Z425" s="22">
        <f>IFERROR(U425-Y425,"")</f>
        <v/>
      </c>
      <c r="AA425" s="22">
        <f>IF(AND(P425&gt;0,Q425&gt;=0),P425-Q425,"")</f>
        <v/>
      </c>
      <c r="AB425" s="22">
        <f>IF(P425&gt;0,(P425-Q425)/P425,"")</f>
        <v/>
      </c>
    </row>
    <row r="426" hidden="1" ht="15.75" customHeight="1" s="44">
      <c r="A426" s="18">
        <f>IF('簡易入力モード'!A426&lt;&gt;"",'簡易入力モード'!A426,"")</f>
        <v/>
      </c>
      <c r="B426" s="18" t="n"/>
      <c r="C426" s="19">
        <f>IF('簡易入力モード'!B426&lt;&gt;"",'簡易入力モード'!B426,"")</f>
        <v/>
      </c>
      <c r="D426" s="19">
        <f>IF('簡易入力モード'!C426&lt;&gt;"",'簡易入力モード'!C426,"")</f>
        <v/>
      </c>
      <c r="E426" s="19" t="n"/>
      <c r="F426" s="19" t="n"/>
      <c r="G426" s="19" t="n"/>
      <c r="H426" s="19" t="n"/>
      <c r="I426" s="19" t="n"/>
      <c r="J426" s="19" t="n"/>
      <c r="K426" s="19" t="n"/>
      <c r="L426" s="20" t="n"/>
      <c r="M426" s="20" t="n"/>
      <c r="N426" s="20" t="n"/>
      <c r="O426" s="20" t="n"/>
      <c r="P426" s="20" t="n"/>
      <c r="Q426" s="20" t="n"/>
      <c r="R426" s="18">
        <f>IF('簡易入力モード'!E426&lt;&gt;"",'簡易入力モード'!E426,"")</f>
        <v/>
      </c>
      <c r="S426" s="21" t="n"/>
      <c r="T426" s="19" t="n"/>
      <c r="U426" s="22">
        <f>IFERROR(C426*(D426+E426),"")</f>
        <v/>
      </c>
      <c r="V426" s="22">
        <f>ROUND(100*(0.2*MIN(1,IFERROR(C426/20,0))+0.15*MIN(1,IFERROR(E426/30,0))+0.2*IF(TRIM(G426)="高",1,IF(TRIM(G426)="中",0.5,0))+0.15*IF(TRIM(H426)="高",1,IF(TRIM(H426)="中",0.5,0))+0.1*MIN(1,IFERROR(F426/20,0))+0.15*IF(TRIM(I426)="高",1,IF(TRIM(I426)="中",0.5,0))+0.15*(1-IF(TRIM(J426)="高",1,IF(TRIM(J426)="中",0.5,0)))),0)</f>
        <v/>
      </c>
      <c r="W426" s="22">
        <f>IF(G426="高",IF(H426&lt;&gt;"低","GAS",IF(I426="高","NotebookLM","Gem")),IF(I426="高","NotebookLM","Gem"))</f>
        <v/>
      </c>
      <c r="X426" s="22">
        <f>IF(W426="Gem",0.4,IF(W426="NotebookLM",0.5,IF(W426="GAS",0.7,IF(W426="Microsoft Copilot",0.4,IF(W426="Microsoft 365 AI",0.4,IF(W426="Power Automate",0.7,IF(W426="Power Apps",0.6,IF(W426="ChatGPT",0.5,IF(W426="Claude",0.5,IF(W426="Gemini",0.5,IF(W426="Dify",0.6,IF(W426="n8n",0.7,IF(W426="Make",0.7,IF(W426="Zapier",0.7,IF(W426="その他",0.5,0.5)))))))))))))))</f>
        <v/>
      </c>
      <c r="Y426" s="22">
        <f>IFERROR(U426*(1-X426),"")</f>
        <v/>
      </c>
      <c r="Z426" s="22">
        <f>IFERROR(U426-Y426,"")</f>
        <v/>
      </c>
      <c r="AA426" s="22">
        <f>IF(AND(P426&gt;0,Q426&gt;=0),P426-Q426,"")</f>
        <v/>
      </c>
      <c r="AB426" s="22">
        <f>IF(P426&gt;0,(P426-Q426)/P426,"")</f>
        <v/>
      </c>
    </row>
    <row r="427" hidden="1" ht="15.75" customHeight="1" s="44">
      <c r="A427" s="18">
        <f>IF('簡易入力モード'!A427&lt;&gt;"",'簡易入力モード'!A427,"")</f>
        <v/>
      </c>
      <c r="B427" s="18" t="n"/>
      <c r="C427" s="19">
        <f>IF('簡易入力モード'!B427&lt;&gt;"",'簡易入力モード'!B427,"")</f>
        <v/>
      </c>
      <c r="D427" s="19">
        <f>IF('簡易入力モード'!C427&lt;&gt;"",'簡易入力モード'!C427,"")</f>
        <v/>
      </c>
      <c r="E427" s="19" t="n"/>
      <c r="F427" s="19" t="n"/>
      <c r="G427" s="19" t="n"/>
      <c r="H427" s="19" t="n"/>
      <c r="I427" s="19" t="n"/>
      <c r="J427" s="19" t="n"/>
      <c r="K427" s="19" t="n"/>
      <c r="L427" s="20" t="n"/>
      <c r="M427" s="20" t="n"/>
      <c r="N427" s="20" t="n"/>
      <c r="O427" s="20" t="n"/>
      <c r="P427" s="20" t="n"/>
      <c r="Q427" s="20" t="n"/>
      <c r="R427" s="18">
        <f>IF('簡易入力モード'!E427&lt;&gt;"",'簡易入力モード'!E427,"")</f>
        <v/>
      </c>
      <c r="S427" s="21" t="n"/>
      <c r="T427" s="19" t="n"/>
      <c r="U427" s="22">
        <f>IFERROR(C427*(D427+E427),"")</f>
        <v/>
      </c>
      <c r="V427" s="22">
        <f>ROUND(100*(0.2*MIN(1,IFERROR(C427/20,0))+0.15*MIN(1,IFERROR(E427/30,0))+0.2*IF(TRIM(G427)="高",1,IF(TRIM(G427)="中",0.5,0))+0.15*IF(TRIM(H427)="高",1,IF(TRIM(H427)="中",0.5,0))+0.1*MIN(1,IFERROR(F427/20,0))+0.15*IF(TRIM(I427)="高",1,IF(TRIM(I427)="中",0.5,0))+0.15*(1-IF(TRIM(J427)="高",1,IF(TRIM(J427)="中",0.5,0)))),0)</f>
        <v/>
      </c>
      <c r="W427" s="22">
        <f>IF(G427="高",IF(H427&lt;&gt;"低","GAS",IF(I427="高","NotebookLM","Gem")),IF(I427="高","NotebookLM","Gem"))</f>
        <v/>
      </c>
      <c r="X427" s="22">
        <f>IF(W427="Gem",0.4,IF(W427="NotebookLM",0.5,IF(W427="GAS",0.7,IF(W427="Microsoft Copilot",0.4,IF(W427="Microsoft 365 AI",0.4,IF(W427="Power Automate",0.7,IF(W427="Power Apps",0.6,IF(W427="ChatGPT",0.5,IF(W427="Claude",0.5,IF(W427="Gemini",0.5,IF(W427="Dify",0.6,IF(W427="n8n",0.7,IF(W427="Make",0.7,IF(W427="Zapier",0.7,IF(W427="その他",0.5,0.5)))))))))))))))</f>
        <v/>
      </c>
      <c r="Y427" s="22">
        <f>IFERROR(U427*(1-X427),"")</f>
        <v/>
      </c>
      <c r="Z427" s="22">
        <f>IFERROR(U427-Y427,"")</f>
        <v/>
      </c>
      <c r="AA427" s="22">
        <f>IF(AND(P427&gt;0,Q427&gt;=0),P427-Q427,"")</f>
        <v/>
      </c>
      <c r="AB427" s="22">
        <f>IF(P427&gt;0,(P427-Q427)/P427,"")</f>
        <v/>
      </c>
    </row>
    <row r="428" hidden="1" ht="15.75" customHeight="1" s="44">
      <c r="A428" s="18">
        <f>IF('簡易入力モード'!A428&lt;&gt;"",'簡易入力モード'!A428,"")</f>
        <v/>
      </c>
      <c r="B428" s="18" t="n"/>
      <c r="C428" s="19">
        <f>IF('簡易入力モード'!B428&lt;&gt;"",'簡易入力モード'!B428,"")</f>
        <v/>
      </c>
      <c r="D428" s="19">
        <f>IF('簡易入力モード'!C428&lt;&gt;"",'簡易入力モード'!C428,"")</f>
        <v/>
      </c>
      <c r="E428" s="19" t="n"/>
      <c r="F428" s="19" t="n"/>
      <c r="G428" s="19" t="n"/>
      <c r="H428" s="19" t="n"/>
      <c r="I428" s="19" t="n"/>
      <c r="J428" s="19" t="n"/>
      <c r="K428" s="19" t="n"/>
      <c r="L428" s="20" t="n"/>
      <c r="M428" s="20" t="n"/>
      <c r="N428" s="20" t="n"/>
      <c r="O428" s="20" t="n"/>
      <c r="P428" s="20" t="n"/>
      <c r="Q428" s="20" t="n"/>
      <c r="R428" s="18">
        <f>IF('簡易入力モード'!E428&lt;&gt;"",'簡易入力モード'!E428,"")</f>
        <v/>
      </c>
      <c r="S428" s="21" t="n"/>
      <c r="T428" s="19" t="n"/>
      <c r="U428" s="22">
        <f>IFERROR(C428*(D428+E428),"")</f>
        <v/>
      </c>
      <c r="V428" s="22">
        <f>ROUND(100*(0.2*MIN(1,IFERROR(C428/20,0))+0.15*MIN(1,IFERROR(E428/30,0))+0.2*IF(TRIM(G428)="高",1,IF(TRIM(G428)="中",0.5,0))+0.15*IF(TRIM(H428)="高",1,IF(TRIM(H428)="中",0.5,0))+0.1*MIN(1,IFERROR(F428/20,0))+0.15*IF(TRIM(I428)="高",1,IF(TRIM(I428)="中",0.5,0))+0.15*(1-IF(TRIM(J428)="高",1,IF(TRIM(J428)="中",0.5,0)))),0)</f>
        <v/>
      </c>
      <c r="W428" s="22">
        <f>IF(G428="高",IF(H428&lt;&gt;"低","GAS",IF(I428="高","NotebookLM","Gem")),IF(I428="高","NotebookLM","Gem"))</f>
        <v/>
      </c>
      <c r="X428" s="22">
        <f>IF(W428="Gem",0.4,IF(W428="NotebookLM",0.5,IF(W428="GAS",0.7,IF(W428="Microsoft Copilot",0.4,IF(W428="Microsoft 365 AI",0.4,IF(W428="Power Automate",0.7,IF(W428="Power Apps",0.6,IF(W428="ChatGPT",0.5,IF(W428="Claude",0.5,IF(W428="Gemini",0.5,IF(W428="Dify",0.6,IF(W428="n8n",0.7,IF(W428="Make",0.7,IF(W428="Zapier",0.7,IF(W428="その他",0.5,0.5)))))))))))))))</f>
        <v/>
      </c>
      <c r="Y428" s="22">
        <f>IFERROR(U428*(1-X428),"")</f>
        <v/>
      </c>
      <c r="Z428" s="22">
        <f>IFERROR(U428-Y428,"")</f>
        <v/>
      </c>
      <c r="AA428" s="22">
        <f>IF(AND(P428&gt;0,Q428&gt;=0),P428-Q428,"")</f>
        <v/>
      </c>
      <c r="AB428" s="22">
        <f>IF(P428&gt;0,(P428-Q428)/P428,"")</f>
        <v/>
      </c>
    </row>
    <row r="429" hidden="1" ht="15.75" customHeight="1" s="44">
      <c r="A429" s="18">
        <f>IF('簡易入力モード'!A429&lt;&gt;"",'簡易入力モード'!A429,"")</f>
        <v/>
      </c>
      <c r="B429" s="18" t="n"/>
      <c r="C429" s="19">
        <f>IF('簡易入力モード'!B429&lt;&gt;"",'簡易入力モード'!B429,"")</f>
        <v/>
      </c>
      <c r="D429" s="19">
        <f>IF('簡易入力モード'!C429&lt;&gt;"",'簡易入力モード'!C429,"")</f>
        <v/>
      </c>
      <c r="E429" s="19" t="n"/>
      <c r="F429" s="19" t="n"/>
      <c r="G429" s="19" t="n"/>
      <c r="H429" s="19" t="n"/>
      <c r="I429" s="19" t="n"/>
      <c r="J429" s="19" t="n"/>
      <c r="K429" s="19" t="n"/>
      <c r="L429" s="20" t="n"/>
      <c r="M429" s="20" t="n"/>
      <c r="N429" s="20" t="n"/>
      <c r="O429" s="20" t="n"/>
      <c r="P429" s="20" t="n"/>
      <c r="Q429" s="20" t="n"/>
      <c r="R429" s="18">
        <f>IF('簡易入力モード'!E429&lt;&gt;"",'簡易入力モード'!E429,"")</f>
        <v/>
      </c>
      <c r="S429" s="21" t="n"/>
      <c r="T429" s="19" t="n"/>
      <c r="U429" s="22">
        <f>IFERROR(C429*(D429+E429),"")</f>
        <v/>
      </c>
      <c r="V429" s="22">
        <f>ROUND(100*(0.2*MIN(1,IFERROR(C429/20,0))+0.15*MIN(1,IFERROR(E429/30,0))+0.2*IF(TRIM(G429)="高",1,IF(TRIM(G429)="中",0.5,0))+0.15*IF(TRIM(H429)="高",1,IF(TRIM(H429)="中",0.5,0))+0.1*MIN(1,IFERROR(F429/20,0))+0.15*IF(TRIM(I429)="高",1,IF(TRIM(I429)="中",0.5,0))+0.15*(1-IF(TRIM(J429)="高",1,IF(TRIM(J429)="中",0.5,0)))),0)</f>
        <v/>
      </c>
      <c r="W429" s="22">
        <f>IF(G429="高",IF(H429&lt;&gt;"低","GAS",IF(I429="高","NotebookLM","Gem")),IF(I429="高","NotebookLM","Gem"))</f>
        <v/>
      </c>
      <c r="X429" s="22">
        <f>IF(W429="Gem",0.4,IF(W429="NotebookLM",0.5,IF(W429="GAS",0.7,IF(W429="Microsoft Copilot",0.4,IF(W429="Microsoft 365 AI",0.4,IF(W429="Power Automate",0.7,IF(W429="Power Apps",0.6,IF(W429="ChatGPT",0.5,IF(W429="Claude",0.5,IF(W429="Gemini",0.5,IF(W429="Dify",0.6,IF(W429="n8n",0.7,IF(W429="Make",0.7,IF(W429="Zapier",0.7,IF(W429="その他",0.5,0.5)))))))))))))))</f>
        <v/>
      </c>
      <c r="Y429" s="22">
        <f>IFERROR(U429*(1-X429),"")</f>
        <v/>
      </c>
      <c r="Z429" s="22">
        <f>IFERROR(U429-Y429,"")</f>
        <v/>
      </c>
      <c r="AA429" s="22">
        <f>IF(AND(P429&gt;0,Q429&gt;=0),P429-Q429,"")</f>
        <v/>
      </c>
      <c r="AB429" s="22">
        <f>IF(P429&gt;0,(P429-Q429)/P429,"")</f>
        <v/>
      </c>
    </row>
    <row r="430" hidden="1" ht="15.75" customHeight="1" s="44">
      <c r="A430" s="18">
        <f>IF('簡易入力モード'!A430&lt;&gt;"",'簡易入力モード'!A430,"")</f>
        <v/>
      </c>
      <c r="B430" s="18" t="n"/>
      <c r="C430" s="19">
        <f>IF('簡易入力モード'!B430&lt;&gt;"",'簡易入力モード'!B430,"")</f>
        <v/>
      </c>
      <c r="D430" s="19">
        <f>IF('簡易入力モード'!C430&lt;&gt;"",'簡易入力モード'!C430,"")</f>
        <v/>
      </c>
      <c r="E430" s="19" t="n"/>
      <c r="F430" s="19" t="n"/>
      <c r="G430" s="19" t="n"/>
      <c r="H430" s="19" t="n"/>
      <c r="I430" s="19" t="n"/>
      <c r="J430" s="19" t="n"/>
      <c r="K430" s="19" t="n"/>
      <c r="L430" s="20" t="n"/>
      <c r="M430" s="20" t="n"/>
      <c r="N430" s="20" t="n"/>
      <c r="O430" s="20" t="n"/>
      <c r="P430" s="20" t="n"/>
      <c r="Q430" s="20" t="n"/>
      <c r="R430" s="18">
        <f>IF('簡易入力モード'!E430&lt;&gt;"",'簡易入力モード'!E430,"")</f>
        <v/>
      </c>
      <c r="S430" s="21" t="n"/>
      <c r="T430" s="19" t="n"/>
      <c r="U430" s="22">
        <f>IFERROR(C430*(D430+E430),"")</f>
        <v/>
      </c>
      <c r="V430" s="22">
        <f>ROUND(100*(0.2*MIN(1,IFERROR(C430/20,0))+0.15*MIN(1,IFERROR(E430/30,0))+0.2*IF(TRIM(G430)="高",1,IF(TRIM(G430)="中",0.5,0))+0.15*IF(TRIM(H430)="高",1,IF(TRIM(H430)="中",0.5,0))+0.1*MIN(1,IFERROR(F430/20,0))+0.15*IF(TRIM(I430)="高",1,IF(TRIM(I430)="中",0.5,0))+0.15*(1-IF(TRIM(J430)="高",1,IF(TRIM(J430)="中",0.5,0)))),0)</f>
        <v/>
      </c>
      <c r="W430" s="22">
        <f>IF(G430="高",IF(H430&lt;&gt;"低","GAS",IF(I430="高","NotebookLM","Gem")),IF(I430="高","NotebookLM","Gem"))</f>
        <v/>
      </c>
      <c r="X430" s="22">
        <f>IF(W430="Gem",0.4,IF(W430="NotebookLM",0.5,IF(W430="GAS",0.7,IF(W430="Microsoft Copilot",0.4,IF(W430="Microsoft 365 AI",0.4,IF(W430="Power Automate",0.7,IF(W430="Power Apps",0.6,IF(W430="ChatGPT",0.5,IF(W430="Claude",0.5,IF(W430="Gemini",0.5,IF(W430="Dify",0.6,IF(W430="n8n",0.7,IF(W430="Make",0.7,IF(W430="Zapier",0.7,IF(W430="その他",0.5,0.5)))))))))))))))</f>
        <v/>
      </c>
      <c r="Y430" s="22">
        <f>IFERROR(U430*(1-X430),"")</f>
        <v/>
      </c>
      <c r="Z430" s="22">
        <f>IFERROR(U430-Y430,"")</f>
        <v/>
      </c>
      <c r="AA430" s="22">
        <f>IF(AND(P430&gt;0,Q430&gt;=0),P430-Q430,"")</f>
        <v/>
      </c>
      <c r="AB430" s="22">
        <f>IF(P430&gt;0,(P430-Q430)/P430,"")</f>
        <v/>
      </c>
    </row>
    <row r="431" hidden="1" ht="15.75" customHeight="1" s="44">
      <c r="A431" s="18">
        <f>IF('簡易入力モード'!A431&lt;&gt;"",'簡易入力モード'!A431,"")</f>
        <v/>
      </c>
      <c r="B431" s="18" t="n"/>
      <c r="C431" s="19">
        <f>IF('簡易入力モード'!B431&lt;&gt;"",'簡易入力モード'!B431,"")</f>
        <v/>
      </c>
      <c r="D431" s="19">
        <f>IF('簡易入力モード'!C431&lt;&gt;"",'簡易入力モード'!C431,"")</f>
        <v/>
      </c>
      <c r="E431" s="19" t="n"/>
      <c r="F431" s="19" t="n"/>
      <c r="G431" s="19" t="n"/>
      <c r="H431" s="19" t="n"/>
      <c r="I431" s="19" t="n"/>
      <c r="J431" s="19" t="n"/>
      <c r="K431" s="19" t="n"/>
      <c r="L431" s="20" t="n"/>
      <c r="M431" s="20" t="n"/>
      <c r="N431" s="20" t="n"/>
      <c r="O431" s="20" t="n"/>
      <c r="P431" s="20" t="n"/>
      <c r="Q431" s="20" t="n"/>
      <c r="R431" s="18">
        <f>IF('簡易入力モード'!E431&lt;&gt;"",'簡易入力モード'!E431,"")</f>
        <v/>
      </c>
      <c r="S431" s="21" t="n"/>
      <c r="T431" s="19" t="n"/>
      <c r="U431" s="22">
        <f>IFERROR(C431*(D431+E431),"")</f>
        <v/>
      </c>
      <c r="V431" s="22">
        <f>ROUND(100*(0.2*MIN(1,IFERROR(C431/20,0))+0.15*MIN(1,IFERROR(E431/30,0))+0.2*IF(TRIM(G431)="高",1,IF(TRIM(G431)="中",0.5,0))+0.15*IF(TRIM(H431)="高",1,IF(TRIM(H431)="中",0.5,0))+0.1*MIN(1,IFERROR(F431/20,0))+0.15*IF(TRIM(I431)="高",1,IF(TRIM(I431)="中",0.5,0))+0.15*(1-IF(TRIM(J431)="高",1,IF(TRIM(J431)="中",0.5,0)))),0)</f>
        <v/>
      </c>
      <c r="W431" s="22">
        <f>IF(G431="高",IF(H431&lt;&gt;"低","GAS",IF(I431="高","NotebookLM","Gem")),IF(I431="高","NotebookLM","Gem"))</f>
        <v/>
      </c>
      <c r="X431" s="22">
        <f>IF(W431="Gem",0.4,IF(W431="NotebookLM",0.5,IF(W431="GAS",0.7,IF(W431="Microsoft Copilot",0.4,IF(W431="Microsoft 365 AI",0.4,IF(W431="Power Automate",0.7,IF(W431="Power Apps",0.6,IF(W431="ChatGPT",0.5,IF(W431="Claude",0.5,IF(W431="Gemini",0.5,IF(W431="Dify",0.6,IF(W431="n8n",0.7,IF(W431="Make",0.7,IF(W431="Zapier",0.7,IF(W431="その他",0.5,0.5)))))))))))))))</f>
        <v/>
      </c>
      <c r="Y431" s="22">
        <f>IFERROR(U431*(1-X431),"")</f>
        <v/>
      </c>
      <c r="Z431" s="22">
        <f>IFERROR(U431-Y431,"")</f>
        <v/>
      </c>
      <c r="AA431" s="22">
        <f>IF(AND(P431&gt;0,Q431&gt;=0),P431-Q431,"")</f>
        <v/>
      </c>
      <c r="AB431" s="22">
        <f>IF(P431&gt;0,(P431-Q431)/P431,"")</f>
        <v/>
      </c>
    </row>
    <row r="432" hidden="1" ht="15.75" customHeight="1" s="44">
      <c r="A432" s="18">
        <f>IF('簡易入力モード'!A432&lt;&gt;"",'簡易入力モード'!A432,"")</f>
        <v/>
      </c>
      <c r="B432" s="18" t="n"/>
      <c r="C432" s="19">
        <f>IF('簡易入力モード'!B432&lt;&gt;"",'簡易入力モード'!B432,"")</f>
        <v/>
      </c>
      <c r="D432" s="19">
        <f>IF('簡易入力モード'!C432&lt;&gt;"",'簡易入力モード'!C432,"")</f>
        <v/>
      </c>
      <c r="E432" s="19" t="n"/>
      <c r="F432" s="19" t="n"/>
      <c r="G432" s="19" t="n"/>
      <c r="H432" s="19" t="n"/>
      <c r="I432" s="19" t="n"/>
      <c r="J432" s="19" t="n"/>
      <c r="K432" s="19" t="n"/>
      <c r="L432" s="20" t="n"/>
      <c r="M432" s="20" t="n"/>
      <c r="N432" s="20" t="n"/>
      <c r="O432" s="20" t="n"/>
      <c r="P432" s="20" t="n"/>
      <c r="Q432" s="20" t="n"/>
      <c r="R432" s="18">
        <f>IF('簡易入力モード'!E432&lt;&gt;"",'簡易入力モード'!E432,"")</f>
        <v/>
      </c>
      <c r="S432" s="21" t="n"/>
      <c r="T432" s="19" t="n"/>
      <c r="U432" s="22">
        <f>IFERROR(C432*(D432+E432),"")</f>
        <v/>
      </c>
      <c r="V432" s="22">
        <f>ROUND(100*(0.2*MIN(1,IFERROR(C432/20,0))+0.15*MIN(1,IFERROR(E432/30,0))+0.2*IF(TRIM(G432)="高",1,IF(TRIM(G432)="中",0.5,0))+0.15*IF(TRIM(H432)="高",1,IF(TRIM(H432)="中",0.5,0))+0.1*MIN(1,IFERROR(F432/20,0))+0.15*IF(TRIM(I432)="高",1,IF(TRIM(I432)="中",0.5,0))+0.15*(1-IF(TRIM(J432)="高",1,IF(TRIM(J432)="中",0.5,0)))),0)</f>
        <v/>
      </c>
      <c r="W432" s="22">
        <f>IF(G432="高",IF(H432&lt;&gt;"低","GAS",IF(I432="高","NotebookLM","Gem")),IF(I432="高","NotebookLM","Gem"))</f>
        <v/>
      </c>
      <c r="X432" s="22">
        <f>IF(W432="Gem",0.4,IF(W432="NotebookLM",0.5,IF(W432="GAS",0.7,IF(W432="Microsoft Copilot",0.4,IF(W432="Microsoft 365 AI",0.4,IF(W432="Power Automate",0.7,IF(W432="Power Apps",0.6,IF(W432="ChatGPT",0.5,IF(W432="Claude",0.5,IF(W432="Gemini",0.5,IF(W432="Dify",0.6,IF(W432="n8n",0.7,IF(W432="Make",0.7,IF(W432="Zapier",0.7,IF(W432="その他",0.5,0.5)))))))))))))))</f>
        <v/>
      </c>
      <c r="Y432" s="22">
        <f>IFERROR(U432*(1-X432),"")</f>
        <v/>
      </c>
      <c r="Z432" s="22">
        <f>IFERROR(U432-Y432,"")</f>
        <v/>
      </c>
      <c r="AA432" s="22">
        <f>IF(AND(P432&gt;0,Q432&gt;=0),P432-Q432,"")</f>
        <v/>
      </c>
      <c r="AB432" s="22">
        <f>IF(P432&gt;0,(P432-Q432)/P432,"")</f>
        <v/>
      </c>
    </row>
    <row r="433" hidden="1" ht="15.75" customHeight="1" s="44">
      <c r="A433" s="18">
        <f>IF('簡易入力モード'!A433&lt;&gt;"",'簡易入力モード'!A433,"")</f>
        <v/>
      </c>
      <c r="B433" s="18" t="n"/>
      <c r="C433" s="19">
        <f>IF('簡易入力モード'!B433&lt;&gt;"",'簡易入力モード'!B433,"")</f>
        <v/>
      </c>
      <c r="D433" s="19">
        <f>IF('簡易入力モード'!C433&lt;&gt;"",'簡易入力モード'!C433,"")</f>
        <v/>
      </c>
      <c r="E433" s="19" t="n"/>
      <c r="F433" s="19" t="n"/>
      <c r="G433" s="19" t="n"/>
      <c r="H433" s="19" t="n"/>
      <c r="I433" s="19" t="n"/>
      <c r="J433" s="19" t="n"/>
      <c r="K433" s="19" t="n"/>
      <c r="L433" s="20" t="n"/>
      <c r="M433" s="20" t="n"/>
      <c r="N433" s="20" t="n"/>
      <c r="O433" s="20" t="n"/>
      <c r="P433" s="20" t="n"/>
      <c r="Q433" s="20" t="n"/>
      <c r="R433" s="18">
        <f>IF('簡易入力モード'!E433&lt;&gt;"",'簡易入力モード'!E433,"")</f>
        <v/>
      </c>
      <c r="S433" s="21" t="n"/>
      <c r="T433" s="19" t="n"/>
      <c r="U433" s="22">
        <f>IFERROR(C433*(D433+E433),"")</f>
        <v/>
      </c>
      <c r="V433" s="22">
        <f>ROUND(100*(0.2*MIN(1,IFERROR(C433/20,0))+0.15*MIN(1,IFERROR(E433/30,0))+0.2*IF(TRIM(G433)="高",1,IF(TRIM(G433)="中",0.5,0))+0.15*IF(TRIM(H433)="高",1,IF(TRIM(H433)="中",0.5,0))+0.1*MIN(1,IFERROR(F433/20,0))+0.15*IF(TRIM(I433)="高",1,IF(TRIM(I433)="中",0.5,0))+0.15*(1-IF(TRIM(J433)="高",1,IF(TRIM(J433)="中",0.5,0)))),0)</f>
        <v/>
      </c>
      <c r="W433" s="22">
        <f>IF(G433="高",IF(H433&lt;&gt;"低","GAS",IF(I433="高","NotebookLM","Gem")),IF(I433="高","NotebookLM","Gem"))</f>
        <v/>
      </c>
      <c r="X433" s="22">
        <f>IF(W433="Gem",0.4,IF(W433="NotebookLM",0.5,IF(W433="GAS",0.7,IF(W433="Microsoft Copilot",0.4,IF(W433="Microsoft 365 AI",0.4,IF(W433="Power Automate",0.7,IF(W433="Power Apps",0.6,IF(W433="ChatGPT",0.5,IF(W433="Claude",0.5,IF(W433="Gemini",0.5,IF(W433="Dify",0.6,IF(W433="n8n",0.7,IF(W433="Make",0.7,IF(W433="Zapier",0.7,IF(W433="その他",0.5,0.5)))))))))))))))</f>
        <v/>
      </c>
      <c r="Y433" s="22">
        <f>IFERROR(U433*(1-X433),"")</f>
        <v/>
      </c>
      <c r="Z433" s="22">
        <f>IFERROR(U433-Y433,"")</f>
        <v/>
      </c>
      <c r="AA433" s="22">
        <f>IF(AND(P433&gt;0,Q433&gt;=0),P433-Q433,"")</f>
        <v/>
      </c>
      <c r="AB433" s="22">
        <f>IF(P433&gt;0,(P433-Q433)/P433,"")</f>
        <v/>
      </c>
    </row>
    <row r="434" hidden="1" ht="15.75" customHeight="1" s="44">
      <c r="A434" s="18">
        <f>IF('簡易入力モード'!A434&lt;&gt;"",'簡易入力モード'!A434,"")</f>
        <v/>
      </c>
      <c r="B434" s="18" t="n"/>
      <c r="C434" s="19">
        <f>IF('簡易入力モード'!B434&lt;&gt;"",'簡易入力モード'!B434,"")</f>
        <v/>
      </c>
      <c r="D434" s="19">
        <f>IF('簡易入力モード'!C434&lt;&gt;"",'簡易入力モード'!C434,"")</f>
        <v/>
      </c>
      <c r="E434" s="19" t="n"/>
      <c r="F434" s="19" t="n"/>
      <c r="G434" s="19" t="n"/>
      <c r="H434" s="19" t="n"/>
      <c r="I434" s="19" t="n"/>
      <c r="J434" s="19" t="n"/>
      <c r="K434" s="19" t="n"/>
      <c r="L434" s="20" t="n"/>
      <c r="M434" s="20" t="n"/>
      <c r="N434" s="20" t="n"/>
      <c r="O434" s="20" t="n"/>
      <c r="P434" s="20" t="n"/>
      <c r="Q434" s="20" t="n"/>
      <c r="R434" s="18">
        <f>IF('簡易入力モード'!E434&lt;&gt;"",'簡易入力モード'!E434,"")</f>
        <v/>
      </c>
      <c r="S434" s="21" t="n"/>
      <c r="T434" s="19" t="n"/>
      <c r="U434" s="22">
        <f>IFERROR(C434*(D434+E434),"")</f>
        <v/>
      </c>
      <c r="V434" s="22">
        <f>ROUND(100*(0.2*MIN(1,IFERROR(C434/20,0))+0.15*MIN(1,IFERROR(E434/30,0))+0.2*IF(TRIM(G434)="高",1,IF(TRIM(G434)="中",0.5,0))+0.15*IF(TRIM(H434)="高",1,IF(TRIM(H434)="中",0.5,0))+0.1*MIN(1,IFERROR(F434/20,0))+0.15*IF(TRIM(I434)="高",1,IF(TRIM(I434)="中",0.5,0))+0.15*(1-IF(TRIM(J434)="高",1,IF(TRIM(J434)="中",0.5,0)))),0)</f>
        <v/>
      </c>
      <c r="W434" s="22">
        <f>IF(G434="高",IF(H434&lt;&gt;"低","GAS",IF(I434="高","NotebookLM","Gem")),IF(I434="高","NotebookLM","Gem"))</f>
        <v/>
      </c>
      <c r="X434" s="22">
        <f>IF(W434="Gem",0.4,IF(W434="NotebookLM",0.5,IF(W434="GAS",0.7,IF(W434="Microsoft Copilot",0.4,IF(W434="Microsoft 365 AI",0.4,IF(W434="Power Automate",0.7,IF(W434="Power Apps",0.6,IF(W434="ChatGPT",0.5,IF(W434="Claude",0.5,IF(W434="Gemini",0.5,IF(W434="Dify",0.6,IF(W434="n8n",0.7,IF(W434="Make",0.7,IF(W434="Zapier",0.7,IF(W434="その他",0.5,0.5)))))))))))))))</f>
        <v/>
      </c>
      <c r="Y434" s="22">
        <f>IFERROR(U434*(1-X434),"")</f>
        <v/>
      </c>
      <c r="Z434" s="22">
        <f>IFERROR(U434-Y434,"")</f>
        <v/>
      </c>
      <c r="AA434" s="22">
        <f>IF(AND(P434&gt;0,Q434&gt;=0),P434-Q434,"")</f>
        <v/>
      </c>
      <c r="AB434" s="22">
        <f>IF(P434&gt;0,(P434-Q434)/P434,"")</f>
        <v/>
      </c>
    </row>
    <row r="435" hidden="1" ht="15.75" customHeight="1" s="44">
      <c r="A435" s="18">
        <f>IF('簡易入力モード'!A435&lt;&gt;"",'簡易入力モード'!A435,"")</f>
        <v/>
      </c>
      <c r="B435" s="18" t="n"/>
      <c r="C435" s="19">
        <f>IF('簡易入力モード'!B435&lt;&gt;"",'簡易入力モード'!B435,"")</f>
        <v/>
      </c>
      <c r="D435" s="19">
        <f>IF('簡易入力モード'!C435&lt;&gt;"",'簡易入力モード'!C435,"")</f>
        <v/>
      </c>
      <c r="E435" s="19" t="n"/>
      <c r="F435" s="19" t="n"/>
      <c r="G435" s="19" t="n"/>
      <c r="H435" s="19" t="n"/>
      <c r="I435" s="19" t="n"/>
      <c r="J435" s="19" t="n"/>
      <c r="K435" s="19" t="n"/>
      <c r="L435" s="20" t="n"/>
      <c r="M435" s="20" t="n"/>
      <c r="N435" s="20" t="n"/>
      <c r="O435" s="20" t="n"/>
      <c r="P435" s="20" t="n"/>
      <c r="Q435" s="20" t="n"/>
      <c r="R435" s="18">
        <f>IF('簡易入力モード'!E435&lt;&gt;"",'簡易入力モード'!E435,"")</f>
        <v/>
      </c>
      <c r="S435" s="21" t="n"/>
      <c r="T435" s="19" t="n"/>
      <c r="U435" s="22">
        <f>IFERROR(C435*(D435+E435),"")</f>
        <v/>
      </c>
      <c r="V435" s="22">
        <f>ROUND(100*(0.2*MIN(1,IFERROR(C435/20,0))+0.15*MIN(1,IFERROR(E435/30,0))+0.2*IF(TRIM(G435)="高",1,IF(TRIM(G435)="中",0.5,0))+0.15*IF(TRIM(H435)="高",1,IF(TRIM(H435)="中",0.5,0))+0.1*MIN(1,IFERROR(F435/20,0))+0.15*IF(TRIM(I435)="高",1,IF(TRIM(I435)="中",0.5,0))+0.15*(1-IF(TRIM(J435)="高",1,IF(TRIM(J435)="中",0.5,0)))),0)</f>
        <v/>
      </c>
      <c r="W435" s="22">
        <f>IF(G435="高",IF(H435&lt;&gt;"低","GAS",IF(I435="高","NotebookLM","Gem")),IF(I435="高","NotebookLM","Gem"))</f>
        <v/>
      </c>
      <c r="X435" s="22">
        <f>IF(W435="Gem",0.4,IF(W435="NotebookLM",0.5,IF(W435="GAS",0.7,IF(W435="Microsoft Copilot",0.4,IF(W435="Microsoft 365 AI",0.4,IF(W435="Power Automate",0.7,IF(W435="Power Apps",0.6,IF(W435="ChatGPT",0.5,IF(W435="Claude",0.5,IF(W435="Gemini",0.5,IF(W435="Dify",0.6,IF(W435="n8n",0.7,IF(W435="Make",0.7,IF(W435="Zapier",0.7,IF(W435="その他",0.5,0.5)))))))))))))))</f>
        <v/>
      </c>
      <c r="Y435" s="22">
        <f>IFERROR(U435*(1-X435),"")</f>
        <v/>
      </c>
      <c r="Z435" s="22">
        <f>IFERROR(U435-Y435,"")</f>
        <v/>
      </c>
      <c r="AA435" s="22">
        <f>IF(AND(P435&gt;0,Q435&gt;=0),P435-Q435,"")</f>
        <v/>
      </c>
      <c r="AB435" s="22">
        <f>IF(P435&gt;0,(P435-Q435)/P435,"")</f>
        <v/>
      </c>
    </row>
    <row r="436" hidden="1" ht="15.75" customHeight="1" s="44">
      <c r="A436" s="18">
        <f>IF('簡易入力モード'!A436&lt;&gt;"",'簡易入力モード'!A436,"")</f>
        <v/>
      </c>
      <c r="B436" s="18" t="n"/>
      <c r="C436" s="19">
        <f>IF('簡易入力モード'!B436&lt;&gt;"",'簡易入力モード'!B436,"")</f>
        <v/>
      </c>
      <c r="D436" s="19">
        <f>IF('簡易入力モード'!C436&lt;&gt;"",'簡易入力モード'!C436,"")</f>
        <v/>
      </c>
      <c r="E436" s="19" t="n"/>
      <c r="F436" s="19" t="n"/>
      <c r="G436" s="19" t="n"/>
      <c r="H436" s="19" t="n"/>
      <c r="I436" s="19" t="n"/>
      <c r="J436" s="19" t="n"/>
      <c r="K436" s="19" t="n"/>
      <c r="L436" s="20" t="n"/>
      <c r="M436" s="20" t="n"/>
      <c r="N436" s="20" t="n"/>
      <c r="O436" s="20" t="n"/>
      <c r="P436" s="20" t="n"/>
      <c r="Q436" s="20" t="n"/>
      <c r="R436" s="18">
        <f>IF('簡易入力モード'!E436&lt;&gt;"",'簡易入力モード'!E436,"")</f>
        <v/>
      </c>
      <c r="S436" s="21" t="n"/>
      <c r="T436" s="19" t="n"/>
      <c r="U436" s="22">
        <f>IFERROR(C436*(D436+E436),"")</f>
        <v/>
      </c>
      <c r="V436" s="22">
        <f>ROUND(100*(0.2*MIN(1,IFERROR(C436/20,0))+0.15*MIN(1,IFERROR(E436/30,0))+0.2*IF(TRIM(G436)="高",1,IF(TRIM(G436)="中",0.5,0))+0.15*IF(TRIM(H436)="高",1,IF(TRIM(H436)="中",0.5,0))+0.1*MIN(1,IFERROR(F436/20,0))+0.15*IF(TRIM(I436)="高",1,IF(TRIM(I436)="中",0.5,0))+0.15*(1-IF(TRIM(J436)="高",1,IF(TRIM(J436)="中",0.5,0)))),0)</f>
        <v/>
      </c>
      <c r="W436" s="22">
        <f>IF(G436="高",IF(H436&lt;&gt;"低","GAS",IF(I436="高","NotebookLM","Gem")),IF(I436="高","NotebookLM","Gem"))</f>
        <v/>
      </c>
      <c r="X436" s="22">
        <f>IF(W436="Gem",0.4,IF(W436="NotebookLM",0.5,IF(W436="GAS",0.7,IF(W436="Microsoft Copilot",0.4,IF(W436="Microsoft 365 AI",0.4,IF(W436="Power Automate",0.7,IF(W436="Power Apps",0.6,IF(W436="ChatGPT",0.5,IF(W436="Claude",0.5,IF(W436="Gemini",0.5,IF(W436="Dify",0.6,IF(W436="n8n",0.7,IF(W436="Make",0.7,IF(W436="Zapier",0.7,IF(W436="その他",0.5,0.5)))))))))))))))</f>
        <v/>
      </c>
      <c r="Y436" s="22">
        <f>IFERROR(U436*(1-X436),"")</f>
        <v/>
      </c>
      <c r="Z436" s="22">
        <f>IFERROR(U436-Y436,"")</f>
        <v/>
      </c>
      <c r="AA436" s="22">
        <f>IF(AND(P436&gt;0,Q436&gt;=0),P436-Q436,"")</f>
        <v/>
      </c>
      <c r="AB436" s="22">
        <f>IF(P436&gt;0,(P436-Q436)/P436,"")</f>
        <v/>
      </c>
    </row>
    <row r="437" hidden="1" ht="15.75" customHeight="1" s="44">
      <c r="A437" s="18">
        <f>IF('簡易入力モード'!A437&lt;&gt;"",'簡易入力モード'!A437,"")</f>
        <v/>
      </c>
      <c r="B437" s="18" t="n"/>
      <c r="C437" s="19">
        <f>IF('簡易入力モード'!B437&lt;&gt;"",'簡易入力モード'!B437,"")</f>
        <v/>
      </c>
      <c r="D437" s="19">
        <f>IF('簡易入力モード'!C437&lt;&gt;"",'簡易入力モード'!C437,"")</f>
        <v/>
      </c>
      <c r="E437" s="19" t="n"/>
      <c r="F437" s="19" t="n"/>
      <c r="G437" s="19" t="n"/>
      <c r="H437" s="19" t="n"/>
      <c r="I437" s="19" t="n"/>
      <c r="J437" s="19" t="n"/>
      <c r="K437" s="19" t="n"/>
      <c r="L437" s="20" t="n"/>
      <c r="M437" s="20" t="n"/>
      <c r="N437" s="20" t="n"/>
      <c r="O437" s="20" t="n"/>
      <c r="P437" s="20" t="n"/>
      <c r="Q437" s="20" t="n"/>
      <c r="R437" s="18">
        <f>IF('簡易入力モード'!E437&lt;&gt;"",'簡易入力モード'!E437,"")</f>
        <v/>
      </c>
      <c r="S437" s="21" t="n"/>
      <c r="T437" s="19" t="n"/>
      <c r="U437" s="22">
        <f>IFERROR(C437*(D437+E437),"")</f>
        <v/>
      </c>
      <c r="V437" s="22">
        <f>ROUND(100*(0.2*MIN(1,IFERROR(C437/20,0))+0.15*MIN(1,IFERROR(E437/30,0))+0.2*IF(TRIM(G437)="高",1,IF(TRIM(G437)="中",0.5,0))+0.15*IF(TRIM(H437)="高",1,IF(TRIM(H437)="中",0.5,0))+0.1*MIN(1,IFERROR(F437/20,0))+0.15*IF(TRIM(I437)="高",1,IF(TRIM(I437)="中",0.5,0))+0.15*(1-IF(TRIM(J437)="高",1,IF(TRIM(J437)="中",0.5,0)))),0)</f>
        <v/>
      </c>
      <c r="W437" s="22">
        <f>IF(G437="高",IF(H437&lt;&gt;"低","GAS",IF(I437="高","NotebookLM","Gem")),IF(I437="高","NotebookLM","Gem"))</f>
        <v/>
      </c>
      <c r="X437" s="22">
        <f>IF(W437="Gem",0.4,IF(W437="NotebookLM",0.5,IF(W437="GAS",0.7,IF(W437="Microsoft Copilot",0.4,IF(W437="Microsoft 365 AI",0.4,IF(W437="Power Automate",0.7,IF(W437="Power Apps",0.6,IF(W437="ChatGPT",0.5,IF(W437="Claude",0.5,IF(W437="Gemini",0.5,IF(W437="Dify",0.6,IF(W437="n8n",0.7,IF(W437="Make",0.7,IF(W437="Zapier",0.7,IF(W437="その他",0.5,0.5)))))))))))))))</f>
        <v/>
      </c>
      <c r="Y437" s="22">
        <f>IFERROR(U437*(1-X437),"")</f>
        <v/>
      </c>
      <c r="Z437" s="22">
        <f>IFERROR(U437-Y437,"")</f>
        <v/>
      </c>
      <c r="AA437" s="22">
        <f>IF(AND(P437&gt;0,Q437&gt;=0),P437-Q437,"")</f>
        <v/>
      </c>
      <c r="AB437" s="22">
        <f>IF(P437&gt;0,(P437-Q437)/P437,"")</f>
        <v/>
      </c>
    </row>
    <row r="438" hidden="1" ht="15.75" customHeight="1" s="44">
      <c r="A438" s="18">
        <f>IF('簡易入力モード'!A438&lt;&gt;"",'簡易入力モード'!A438,"")</f>
        <v/>
      </c>
      <c r="B438" s="18" t="n"/>
      <c r="C438" s="19">
        <f>IF('簡易入力モード'!B438&lt;&gt;"",'簡易入力モード'!B438,"")</f>
        <v/>
      </c>
      <c r="D438" s="19">
        <f>IF('簡易入力モード'!C438&lt;&gt;"",'簡易入力モード'!C438,"")</f>
        <v/>
      </c>
      <c r="E438" s="19" t="n"/>
      <c r="F438" s="19" t="n"/>
      <c r="G438" s="19" t="n"/>
      <c r="H438" s="19" t="n"/>
      <c r="I438" s="19" t="n"/>
      <c r="J438" s="19" t="n"/>
      <c r="K438" s="19" t="n"/>
      <c r="L438" s="20" t="n"/>
      <c r="M438" s="20" t="n"/>
      <c r="N438" s="20" t="n"/>
      <c r="O438" s="20" t="n"/>
      <c r="P438" s="20" t="n"/>
      <c r="Q438" s="20" t="n"/>
      <c r="R438" s="18">
        <f>IF('簡易入力モード'!E438&lt;&gt;"",'簡易入力モード'!E438,"")</f>
        <v/>
      </c>
      <c r="S438" s="21" t="n"/>
      <c r="T438" s="19" t="n"/>
      <c r="U438" s="22">
        <f>IFERROR(C438*(D438+E438),"")</f>
        <v/>
      </c>
      <c r="V438" s="22">
        <f>ROUND(100*(0.2*MIN(1,IFERROR(C438/20,0))+0.15*MIN(1,IFERROR(E438/30,0))+0.2*IF(TRIM(G438)="高",1,IF(TRIM(G438)="中",0.5,0))+0.15*IF(TRIM(H438)="高",1,IF(TRIM(H438)="中",0.5,0))+0.1*MIN(1,IFERROR(F438/20,0))+0.15*IF(TRIM(I438)="高",1,IF(TRIM(I438)="中",0.5,0))+0.15*(1-IF(TRIM(J438)="高",1,IF(TRIM(J438)="中",0.5,0)))),0)</f>
        <v/>
      </c>
      <c r="W438" s="22">
        <f>IF(G438="高",IF(H438&lt;&gt;"低","GAS",IF(I438="高","NotebookLM","Gem")),IF(I438="高","NotebookLM","Gem"))</f>
        <v/>
      </c>
      <c r="X438" s="22">
        <f>IF(W438="Gem",0.4,IF(W438="NotebookLM",0.5,IF(W438="GAS",0.7,IF(W438="Microsoft Copilot",0.4,IF(W438="Microsoft 365 AI",0.4,IF(W438="Power Automate",0.7,IF(W438="Power Apps",0.6,IF(W438="ChatGPT",0.5,IF(W438="Claude",0.5,IF(W438="Gemini",0.5,IF(W438="Dify",0.6,IF(W438="n8n",0.7,IF(W438="Make",0.7,IF(W438="Zapier",0.7,IF(W438="その他",0.5,0.5)))))))))))))))</f>
        <v/>
      </c>
      <c r="Y438" s="22">
        <f>IFERROR(U438*(1-X438),"")</f>
        <v/>
      </c>
      <c r="Z438" s="22">
        <f>IFERROR(U438-Y438,"")</f>
        <v/>
      </c>
      <c r="AA438" s="22">
        <f>IF(AND(P438&gt;0,Q438&gt;=0),P438-Q438,"")</f>
        <v/>
      </c>
      <c r="AB438" s="22">
        <f>IF(P438&gt;0,(P438-Q438)/P438,"")</f>
        <v/>
      </c>
    </row>
    <row r="439" hidden="1" ht="15.75" customHeight="1" s="44">
      <c r="A439" s="18">
        <f>IF('簡易入力モード'!A439&lt;&gt;"",'簡易入力モード'!A439,"")</f>
        <v/>
      </c>
      <c r="B439" s="18" t="n"/>
      <c r="C439" s="19">
        <f>IF('簡易入力モード'!B439&lt;&gt;"",'簡易入力モード'!B439,"")</f>
        <v/>
      </c>
      <c r="D439" s="19">
        <f>IF('簡易入力モード'!C439&lt;&gt;"",'簡易入力モード'!C439,"")</f>
        <v/>
      </c>
      <c r="E439" s="19" t="n"/>
      <c r="F439" s="19" t="n"/>
      <c r="G439" s="19" t="n"/>
      <c r="H439" s="19" t="n"/>
      <c r="I439" s="19" t="n"/>
      <c r="J439" s="19" t="n"/>
      <c r="K439" s="19" t="n"/>
      <c r="L439" s="20" t="n"/>
      <c r="M439" s="20" t="n"/>
      <c r="N439" s="20" t="n"/>
      <c r="O439" s="20" t="n"/>
      <c r="P439" s="20" t="n"/>
      <c r="Q439" s="20" t="n"/>
      <c r="R439" s="18">
        <f>IF('簡易入力モード'!E439&lt;&gt;"",'簡易入力モード'!E439,"")</f>
        <v/>
      </c>
      <c r="S439" s="21" t="n"/>
      <c r="T439" s="19" t="n"/>
      <c r="U439" s="22">
        <f>IFERROR(C439*(D439+E439),"")</f>
        <v/>
      </c>
      <c r="V439" s="22">
        <f>ROUND(100*(0.2*MIN(1,IFERROR(C439/20,0))+0.15*MIN(1,IFERROR(E439/30,0))+0.2*IF(TRIM(G439)="高",1,IF(TRIM(G439)="中",0.5,0))+0.15*IF(TRIM(H439)="高",1,IF(TRIM(H439)="中",0.5,0))+0.1*MIN(1,IFERROR(F439/20,0))+0.15*IF(TRIM(I439)="高",1,IF(TRIM(I439)="中",0.5,0))+0.15*(1-IF(TRIM(J439)="高",1,IF(TRIM(J439)="中",0.5,0)))),0)</f>
        <v/>
      </c>
      <c r="W439" s="22">
        <f>IF(G439="高",IF(H439&lt;&gt;"低","GAS",IF(I439="高","NotebookLM","Gem")),IF(I439="高","NotebookLM","Gem"))</f>
        <v/>
      </c>
      <c r="X439" s="22">
        <f>IF(W439="Gem",0.4,IF(W439="NotebookLM",0.5,IF(W439="GAS",0.7,IF(W439="Microsoft Copilot",0.4,IF(W439="Microsoft 365 AI",0.4,IF(W439="Power Automate",0.7,IF(W439="Power Apps",0.6,IF(W439="ChatGPT",0.5,IF(W439="Claude",0.5,IF(W439="Gemini",0.5,IF(W439="Dify",0.6,IF(W439="n8n",0.7,IF(W439="Make",0.7,IF(W439="Zapier",0.7,IF(W439="その他",0.5,0.5)))))))))))))))</f>
        <v/>
      </c>
      <c r="Y439" s="22">
        <f>IFERROR(U439*(1-X439),"")</f>
        <v/>
      </c>
      <c r="Z439" s="22">
        <f>IFERROR(U439-Y439,"")</f>
        <v/>
      </c>
      <c r="AA439" s="22">
        <f>IF(AND(P439&gt;0,Q439&gt;=0),P439-Q439,"")</f>
        <v/>
      </c>
      <c r="AB439" s="22">
        <f>IF(P439&gt;0,(P439-Q439)/P439,"")</f>
        <v/>
      </c>
    </row>
    <row r="440" hidden="1" ht="15.75" customHeight="1" s="44">
      <c r="A440" s="18">
        <f>IF('簡易入力モード'!A440&lt;&gt;"",'簡易入力モード'!A440,"")</f>
        <v/>
      </c>
      <c r="B440" s="18" t="n"/>
      <c r="C440" s="19">
        <f>IF('簡易入力モード'!B440&lt;&gt;"",'簡易入力モード'!B440,"")</f>
        <v/>
      </c>
      <c r="D440" s="19">
        <f>IF('簡易入力モード'!C440&lt;&gt;"",'簡易入力モード'!C440,"")</f>
        <v/>
      </c>
      <c r="E440" s="19" t="n"/>
      <c r="F440" s="19" t="n"/>
      <c r="G440" s="19" t="n"/>
      <c r="H440" s="19" t="n"/>
      <c r="I440" s="19" t="n"/>
      <c r="J440" s="19" t="n"/>
      <c r="K440" s="19" t="n"/>
      <c r="L440" s="20" t="n"/>
      <c r="M440" s="20" t="n"/>
      <c r="N440" s="20" t="n"/>
      <c r="O440" s="20" t="n"/>
      <c r="P440" s="20" t="n"/>
      <c r="Q440" s="20" t="n"/>
      <c r="R440" s="18">
        <f>IF('簡易入力モード'!E440&lt;&gt;"",'簡易入力モード'!E440,"")</f>
        <v/>
      </c>
      <c r="S440" s="21" t="n"/>
      <c r="T440" s="19" t="n"/>
      <c r="U440" s="22">
        <f>IFERROR(C440*(D440+E440),"")</f>
        <v/>
      </c>
      <c r="V440" s="22">
        <f>ROUND(100*(0.2*MIN(1,IFERROR(C440/20,0))+0.15*MIN(1,IFERROR(E440/30,0))+0.2*IF(TRIM(G440)="高",1,IF(TRIM(G440)="中",0.5,0))+0.15*IF(TRIM(H440)="高",1,IF(TRIM(H440)="中",0.5,0))+0.1*MIN(1,IFERROR(F440/20,0))+0.15*IF(TRIM(I440)="高",1,IF(TRIM(I440)="中",0.5,0))+0.15*(1-IF(TRIM(J440)="高",1,IF(TRIM(J440)="中",0.5,0)))),0)</f>
        <v/>
      </c>
      <c r="W440" s="22">
        <f>IF(G440="高",IF(H440&lt;&gt;"低","GAS",IF(I440="高","NotebookLM","Gem")),IF(I440="高","NotebookLM","Gem"))</f>
        <v/>
      </c>
      <c r="X440" s="22">
        <f>IF(W440="Gem",0.4,IF(W440="NotebookLM",0.5,IF(W440="GAS",0.7,IF(W440="Microsoft Copilot",0.4,IF(W440="Microsoft 365 AI",0.4,IF(W440="Power Automate",0.7,IF(W440="Power Apps",0.6,IF(W440="ChatGPT",0.5,IF(W440="Claude",0.5,IF(W440="Gemini",0.5,IF(W440="Dify",0.6,IF(W440="n8n",0.7,IF(W440="Make",0.7,IF(W440="Zapier",0.7,IF(W440="その他",0.5,0.5)))))))))))))))</f>
        <v/>
      </c>
      <c r="Y440" s="22">
        <f>IFERROR(U440*(1-X440),"")</f>
        <v/>
      </c>
      <c r="Z440" s="22">
        <f>IFERROR(U440-Y440,"")</f>
        <v/>
      </c>
      <c r="AA440" s="22">
        <f>IF(AND(P440&gt;0,Q440&gt;=0),P440-Q440,"")</f>
        <v/>
      </c>
      <c r="AB440" s="22">
        <f>IF(P440&gt;0,(P440-Q440)/P440,"")</f>
        <v/>
      </c>
    </row>
    <row r="441" hidden="1" ht="15.75" customHeight="1" s="44">
      <c r="A441" s="18">
        <f>IF('簡易入力モード'!A441&lt;&gt;"",'簡易入力モード'!A441,"")</f>
        <v/>
      </c>
      <c r="B441" s="18" t="n"/>
      <c r="C441" s="19">
        <f>IF('簡易入力モード'!B441&lt;&gt;"",'簡易入力モード'!B441,"")</f>
        <v/>
      </c>
      <c r="D441" s="19">
        <f>IF('簡易入力モード'!C441&lt;&gt;"",'簡易入力モード'!C441,"")</f>
        <v/>
      </c>
      <c r="E441" s="19" t="n"/>
      <c r="F441" s="19" t="n"/>
      <c r="G441" s="19" t="n"/>
      <c r="H441" s="19" t="n"/>
      <c r="I441" s="19" t="n"/>
      <c r="J441" s="19" t="n"/>
      <c r="K441" s="19" t="n"/>
      <c r="L441" s="20" t="n"/>
      <c r="M441" s="20" t="n"/>
      <c r="N441" s="20" t="n"/>
      <c r="O441" s="20" t="n"/>
      <c r="P441" s="20" t="n"/>
      <c r="Q441" s="20" t="n"/>
      <c r="R441" s="18">
        <f>IF('簡易入力モード'!E441&lt;&gt;"",'簡易入力モード'!E441,"")</f>
        <v/>
      </c>
      <c r="S441" s="21" t="n"/>
      <c r="T441" s="19" t="n"/>
      <c r="U441" s="22">
        <f>IFERROR(C441*(D441+E441),"")</f>
        <v/>
      </c>
      <c r="V441" s="22">
        <f>ROUND(100*(0.2*MIN(1,IFERROR(C441/20,0))+0.15*MIN(1,IFERROR(E441/30,0))+0.2*IF(TRIM(G441)="高",1,IF(TRIM(G441)="中",0.5,0))+0.15*IF(TRIM(H441)="高",1,IF(TRIM(H441)="中",0.5,0))+0.1*MIN(1,IFERROR(F441/20,0))+0.15*IF(TRIM(I441)="高",1,IF(TRIM(I441)="中",0.5,0))+0.15*(1-IF(TRIM(J441)="高",1,IF(TRIM(J441)="中",0.5,0)))),0)</f>
        <v/>
      </c>
      <c r="W441" s="22">
        <f>IF(G441="高",IF(H441&lt;&gt;"低","GAS",IF(I441="高","NotebookLM","Gem")),IF(I441="高","NotebookLM","Gem"))</f>
        <v/>
      </c>
      <c r="X441" s="22">
        <f>IF(W441="Gem",0.4,IF(W441="NotebookLM",0.5,IF(W441="GAS",0.7,IF(W441="Microsoft Copilot",0.4,IF(W441="Microsoft 365 AI",0.4,IF(W441="Power Automate",0.7,IF(W441="Power Apps",0.6,IF(W441="ChatGPT",0.5,IF(W441="Claude",0.5,IF(W441="Gemini",0.5,IF(W441="Dify",0.6,IF(W441="n8n",0.7,IF(W441="Make",0.7,IF(W441="Zapier",0.7,IF(W441="その他",0.5,0.5)))))))))))))))</f>
        <v/>
      </c>
      <c r="Y441" s="22">
        <f>IFERROR(U441*(1-X441),"")</f>
        <v/>
      </c>
      <c r="Z441" s="22">
        <f>IFERROR(U441-Y441,"")</f>
        <v/>
      </c>
      <c r="AA441" s="22">
        <f>IF(AND(P441&gt;0,Q441&gt;=0),P441-Q441,"")</f>
        <v/>
      </c>
      <c r="AB441" s="22">
        <f>IF(P441&gt;0,(P441-Q441)/P441,"")</f>
        <v/>
      </c>
    </row>
    <row r="442" hidden="1" ht="15.75" customHeight="1" s="44">
      <c r="A442" s="18">
        <f>IF('簡易入力モード'!A442&lt;&gt;"",'簡易入力モード'!A442,"")</f>
        <v/>
      </c>
      <c r="B442" s="18" t="n"/>
      <c r="C442" s="19">
        <f>IF('簡易入力モード'!B442&lt;&gt;"",'簡易入力モード'!B442,"")</f>
        <v/>
      </c>
      <c r="D442" s="19">
        <f>IF('簡易入力モード'!C442&lt;&gt;"",'簡易入力モード'!C442,"")</f>
        <v/>
      </c>
      <c r="E442" s="19" t="n"/>
      <c r="F442" s="19" t="n"/>
      <c r="G442" s="19" t="n"/>
      <c r="H442" s="19" t="n"/>
      <c r="I442" s="19" t="n"/>
      <c r="J442" s="19" t="n"/>
      <c r="K442" s="19" t="n"/>
      <c r="L442" s="20" t="n"/>
      <c r="M442" s="20" t="n"/>
      <c r="N442" s="20" t="n"/>
      <c r="O442" s="20" t="n"/>
      <c r="P442" s="20" t="n"/>
      <c r="Q442" s="20" t="n"/>
      <c r="R442" s="18">
        <f>IF('簡易入力モード'!E442&lt;&gt;"",'簡易入力モード'!E442,"")</f>
        <v/>
      </c>
      <c r="S442" s="21" t="n"/>
      <c r="T442" s="19" t="n"/>
      <c r="U442" s="22">
        <f>IFERROR(C442*(D442+E442),"")</f>
        <v/>
      </c>
      <c r="V442" s="22">
        <f>ROUND(100*(0.2*MIN(1,IFERROR(C442/20,0))+0.15*MIN(1,IFERROR(E442/30,0))+0.2*IF(TRIM(G442)="高",1,IF(TRIM(G442)="中",0.5,0))+0.15*IF(TRIM(H442)="高",1,IF(TRIM(H442)="中",0.5,0))+0.1*MIN(1,IFERROR(F442/20,0))+0.15*IF(TRIM(I442)="高",1,IF(TRIM(I442)="中",0.5,0))+0.15*(1-IF(TRIM(J442)="高",1,IF(TRIM(J442)="中",0.5,0)))),0)</f>
        <v/>
      </c>
      <c r="W442" s="22">
        <f>IF(G442="高",IF(H442&lt;&gt;"低","GAS",IF(I442="高","NotebookLM","Gem")),IF(I442="高","NotebookLM","Gem"))</f>
        <v/>
      </c>
      <c r="X442" s="22">
        <f>IF(W442="Gem",0.4,IF(W442="NotebookLM",0.5,IF(W442="GAS",0.7,IF(W442="Microsoft Copilot",0.4,IF(W442="Microsoft 365 AI",0.4,IF(W442="Power Automate",0.7,IF(W442="Power Apps",0.6,IF(W442="ChatGPT",0.5,IF(W442="Claude",0.5,IF(W442="Gemini",0.5,IF(W442="Dify",0.6,IF(W442="n8n",0.7,IF(W442="Make",0.7,IF(W442="Zapier",0.7,IF(W442="その他",0.5,0.5)))))))))))))))</f>
        <v/>
      </c>
      <c r="Y442" s="22">
        <f>IFERROR(U442*(1-X442),"")</f>
        <v/>
      </c>
      <c r="Z442" s="22">
        <f>IFERROR(U442-Y442,"")</f>
        <v/>
      </c>
      <c r="AA442" s="22">
        <f>IF(AND(P442&gt;0,Q442&gt;=0),P442-Q442,"")</f>
        <v/>
      </c>
      <c r="AB442" s="22">
        <f>IF(P442&gt;0,(P442-Q442)/P442,"")</f>
        <v/>
      </c>
    </row>
    <row r="443" hidden="1" ht="15.75" customHeight="1" s="44">
      <c r="A443" s="18">
        <f>IF('簡易入力モード'!A443&lt;&gt;"",'簡易入力モード'!A443,"")</f>
        <v/>
      </c>
      <c r="B443" s="18" t="n"/>
      <c r="C443" s="19">
        <f>IF('簡易入力モード'!B443&lt;&gt;"",'簡易入力モード'!B443,"")</f>
        <v/>
      </c>
      <c r="D443" s="19">
        <f>IF('簡易入力モード'!C443&lt;&gt;"",'簡易入力モード'!C443,"")</f>
        <v/>
      </c>
      <c r="E443" s="19" t="n"/>
      <c r="F443" s="19" t="n"/>
      <c r="G443" s="19" t="n"/>
      <c r="H443" s="19" t="n"/>
      <c r="I443" s="19" t="n"/>
      <c r="J443" s="19" t="n"/>
      <c r="K443" s="19" t="n"/>
      <c r="L443" s="20" t="n"/>
      <c r="M443" s="20" t="n"/>
      <c r="N443" s="20" t="n"/>
      <c r="O443" s="20" t="n"/>
      <c r="P443" s="20" t="n"/>
      <c r="Q443" s="20" t="n"/>
      <c r="R443" s="18">
        <f>IF('簡易入力モード'!E443&lt;&gt;"",'簡易入力モード'!E443,"")</f>
        <v/>
      </c>
      <c r="S443" s="21" t="n"/>
      <c r="T443" s="19" t="n"/>
      <c r="U443" s="22">
        <f>IFERROR(C443*(D443+E443),"")</f>
        <v/>
      </c>
      <c r="V443" s="22">
        <f>ROUND(100*(0.2*MIN(1,IFERROR(C443/20,0))+0.15*MIN(1,IFERROR(E443/30,0))+0.2*IF(TRIM(G443)="高",1,IF(TRIM(G443)="中",0.5,0))+0.15*IF(TRIM(H443)="高",1,IF(TRIM(H443)="中",0.5,0))+0.1*MIN(1,IFERROR(F443/20,0))+0.15*IF(TRIM(I443)="高",1,IF(TRIM(I443)="中",0.5,0))+0.15*(1-IF(TRIM(J443)="高",1,IF(TRIM(J443)="中",0.5,0)))),0)</f>
        <v/>
      </c>
      <c r="W443" s="22">
        <f>IF(G443="高",IF(H443&lt;&gt;"低","GAS",IF(I443="高","NotebookLM","Gem")),IF(I443="高","NotebookLM","Gem"))</f>
        <v/>
      </c>
      <c r="X443" s="22">
        <f>IF(W443="Gem",0.4,IF(W443="NotebookLM",0.5,IF(W443="GAS",0.7,IF(W443="Microsoft Copilot",0.4,IF(W443="Microsoft 365 AI",0.4,IF(W443="Power Automate",0.7,IF(W443="Power Apps",0.6,IF(W443="ChatGPT",0.5,IF(W443="Claude",0.5,IF(W443="Gemini",0.5,IF(W443="Dify",0.6,IF(W443="n8n",0.7,IF(W443="Make",0.7,IF(W443="Zapier",0.7,IF(W443="その他",0.5,0.5)))))))))))))))</f>
        <v/>
      </c>
      <c r="Y443" s="22">
        <f>IFERROR(U443*(1-X443),"")</f>
        <v/>
      </c>
      <c r="Z443" s="22">
        <f>IFERROR(U443-Y443,"")</f>
        <v/>
      </c>
      <c r="AA443" s="22">
        <f>IF(AND(P443&gt;0,Q443&gt;=0),P443-Q443,"")</f>
        <v/>
      </c>
      <c r="AB443" s="22">
        <f>IF(P443&gt;0,(P443-Q443)/P443,"")</f>
        <v/>
      </c>
    </row>
    <row r="444" hidden="1" ht="15.75" customHeight="1" s="44">
      <c r="A444" s="18">
        <f>IF('簡易入力モード'!A444&lt;&gt;"",'簡易入力モード'!A444,"")</f>
        <v/>
      </c>
      <c r="B444" s="18" t="n"/>
      <c r="C444" s="19">
        <f>IF('簡易入力モード'!B444&lt;&gt;"",'簡易入力モード'!B444,"")</f>
        <v/>
      </c>
      <c r="D444" s="19">
        <f>IF('簡易入力モード'!C444&lt;&gt;"",'簡易入力モード'!C444,"")</f>
        <v/>
      </c>
      <c r="E444" s="19" t="n"/>
      <c r="F444" s="19" t="n"/>
      <c r="G444" s="19" t="n"/>
      <c r="H444" s="19" t="n"/>
      <c r="I444" s="19" t="n"/>
      <c r="J444" s="19" t="n"/>
      <c r="K444" s="19" t="n"/>
      <c r="L444" s="20" t="n"/>
      <c r="M444" s="20" t="n"/>
      <c r="N444" s="20" t="n"/>
      <c r="O444" s="20" t="n"/>
      <c r="P444" s="20" t="n"/>
      <c r="Q444" s="20" t="n"/>
      <c r="R444" s="18">
        <f>IF('簡易入力モード'!E444&lt;&gt;"",'簡易入力モード'!E444,"")</f>
        <v/>
      </c>
      <c r="S444" s="21" t="n"/>
      <c r="T444" s="19" t="n"/>
      <c r="U444" s="22">
        <f>IFERROR(C444*(D444+E444),"")</f>
        <v/>
      </c>
      <c r="V444" s="22">
        <f>ROUND(100*(0.2*MIN(1,IFERROR(C444/20,0))+0.15*MIN(1,IFERROR(E444/30,0))+0.2*IF(TRIM(G444)="高",1,IF(TRIM(G444)="中",0.5,0))+0.15*IF(TRIM(H444)="高",1,IF(TRIM(H444)="中",0.5,0))+0.1*MIN(1,IFERROR(F444/20,0))+0.15*IF(TRIM(I444)="高",1,IF(TRIM(I444)="中",0.5,0))+0.15*(1-IF(TRIM(J444)="高",1,IF(TRIM(J444)="中",0.5,0)))),0)</f>
        <v/>
      </c>
      <c r="W444" s="22">
        <f>IF(G444="高",IF(H444&lt;&gt;"低","GAS",IF(I444="高","NotebookLM","Gem")),IF(I444="高","NotebookLM","Gem"))</f>
        <v/>
      </c>
      <c r="X444" s="22">
        <f>IF(W444="Gem",0.4,IF(W444="NotebookLM",0.5,IF(W444="GAS",0.7,IF(W444="Microsoft Copilot",0.4,IF(W444="Microsoft 365 AI",0.4,IF(W444="Power Automate",0.7,IF(W444="Power Apps",0.6,IF(W444="ChatGPT",0.5,IF(W444="Claude",0.5,IF(W444="Gemini",0.5,IF(W444="Dify",0.6,IF(W444="n8n",0.7,IF(W444="Make",0.7,IF(W444="Zapier",0.7,IF(W444="その他",0.5,0.5)))))))))))))))</f>
        <v/>
      </c>
      <c r="Y444" s="22">
        <f>IFERROR(U444*(1-X444),"")</f>
        <v/>
      </c>
      <c r="Z444" s="22">
        <f>IFERROR(U444-Y444,"")</f>
        <v/>
      </c>
      <c r="AA444" s="22">
        <f>IF(AND(P444&gt;0,Q444&gt;=0),P444-Q444,"")</f>
        <v/>
      </c>
      <c r="AB444" s="22">
        <f>IF(P444&gt;0,(P444-Q444)/P444,"")</f>
        <v/>
      </c>
    </row>
    <row r="445" hidden="1" ht="15.75" customHeight="1" s="44">
      <c r="A445" s="18">
        <f>IF('簡易入力モード'!A445&lt;&gt;"",'簡易入力モード'!A445,"")</f>
        <v/>
      </c>
      <c r="B445" s="18" t="n"/>
      <c r="C445" s="19">
        <f>IF('簡易入力モード'!B445&lt;&gt;"",'簡易入力モード'!B445,"")</f>
        <v/>
      </c>
      <c r="D445" s="19">
        <f>IF('簡易入力モード'!C445&lt;&gt;"",'簡易入力モード'!C445,"")</f>
        <v/>
      </c>
      <c r="E445" s="19" t="n"/>
      <c r="F445" s="19" t="n"/>
      <c r="G445" s="19" t="n"/>
      <c r="H445" s="19" t="n"/>
      <c r="I445" s="19" t="n"/>
      <c r="J445" s="19" t="n"/>
      <c r="K445" s="19" t="n"/>
      <c r="L445" s="20" t="n"/>
      <c r="M445" s="20" t="n"/>
      <c r="N445" s="20" t="n"/>
      <c r="O445" s="20" t="n"/>
      <c r="P445" s="20" t="n"/>
      <c r="Q445" s="20" t="n"/>
      <c r="R445" s="18">
        <f>IF('簡易入力モード'!E445&lt;&gt;"",'簡易入力モード'!E445,"")</f>
        <v/>
      </c>
      <c r="S445" s="21" t="n"/>
      <c r="T445" s="19" t="n"/>
      <c r="U445" s="22">
        <f>IFERROR(C445*(D445+E445),"")</f>
        <v/>
      </c>
      <c r="V445" s="22">
        <f>ROUND(100*(0.2*MIN(1,IFERROR(C445/20,0))+0.15*MIN(1,IFERROR(E445/30,0))+0.2*IF(TRIM(G445)="高",1,IF(TRIM(G445)="中",0.5,0))+0.15*IF(TRIM(H445)="高",1,IF(TRIM(H445)="中",0.5,0))+0.1*MIN(1,IFERROR(F445/20,0))+0.15*IF(TRIM(I445)="高",1,IF(TRIM(I445)="中",0.5,0))+0.15*(1-IF(TRIM(J445)="高",1,IF(TRIM(J445)="中",0.5,0)))),0)</f>
        <v/>
      </c>
      <c r="W445" s="22">
        <f>IF(G445="高",IF(H445&lt;&gt;"低","GAS",IF(I445="高","NotebookLM","Gem")),IF(I445="高","NotebookLM","Gem"))</f>
        <v/>
      </c>
      <c r="X445" s="22">
        <f>IF(W445="Gem",0.4,IF(W445="NotebookLM",0.5,IF(W445="GAS",0.7,IF(W445="Microsoft Copilot",0.4,IF(W445="Microsoft 365 AI",0.4,IF(W445="Power Automate",0.7,IF(W445="Power Apps",0.6,IF(W445="ChatGPT",0.5,IF(W445="Claude",0.5,IF(W445="Gemini",0.5,IF(W445="Dify",0.6,IF(W445="n8n",0.7,IF(W445="Make",0.7,IF(W445="Zapier",0.7,IF(W445="その他",0.5,0.5)))))))))))))))</f>
        <v/>
      </c>
      <c r="Y445" s="22">
        <f>IFERROR(U445*(1-X445),"")</f>
        <v/>
      </c>
      <c r="Z445" s="22">
        <f>IFERROR(U445-Y445,"")</f>
        <v/>
      </c>
      <c r="AA445" s="22">
        <f>IF(AND(P445&gt;0,Q445&gt;=0),P445-Q445,"")</f>
        <v/>
      </c>
      <c r="AB445" s="22">
        <f>IF(P445&gt;0,(P445-Q445)/P445,"")</f>
        <v/>
      </c>
    </row>
    <row r="446" hidden="1" ht="15.75" customHeight="1" s="44">
      <c r="A446" s="18">
        <f>IF('簡易入力モード'!A446&lt;&gt;"",'簡易入力モード'!A446,"")</f>
        <v/>
      </c>
      <c r="B446" s="18" t="n"/>
      <c r="C446" s="19">
        <f>IF('簡易入力モード'!B446&lt;&gt;"",'簡易入力モード'!B446,"")</f>
        <v/>
      </c>
      <c r="D446" s="19">
        <f>IF('簡易入力モード'!C446&lt;&gt;"",'簡易入力モード'!C446,"")</f>
        <v/>
      </c>
      <c r="E446" s="19" t="n"/>
      <c r="F446" s="19" t="n"/>
      <c r="G446" s="19" t="n"/>
      <c r="H446" s="19" t="n"/>
      <c r="I446" s="19" t="n"/>
      <c r="J446" s="19" t="n"/>
      <c r="K446" s="19" t="n"/>
      <c r="L446" s="20" t="n"/>
      <c r="M446" s="20" t="n"/>
      <c r="N446" s="20" t="n"/>
      <c r="O446" s="20" t="n"/>
      <c r="P446" s="20" t="n"/>
      <c r="Q446" s="20" t="n"/>
      <c r="R446" s="18">
        <f>IF('簡易入力モード'!E446&lt;&gt;"",'簡易入力モード'!E446,"")</f>
        <v/>
      </c>
      <c r="S446" s="21" t="n"/>
      <c r="T446" s="19" t="n"/>
      <c r="U446" s="22">
        <f>IFERROR(C446*(D446+E446),"")</f>
        <v/>
      </c>
      <c r="V446" s="22">
        <f>ROUND(100*(0.2*MIN(1,IFERROR(C446/20,0))+0.15*MIN(1,IFERROR(E446/30,0))+0.2*IF(TRIM(G446)="高",1,IF(TRIM(G446)="中",0.5,0))+0.15*IF(TRIM(H446)="高",1,IF(TRIM(H446)="中",0.5,0))+0.1*MIN(1,IFERROR(F446/20,0))+0.15*IF(TRIM(I446)="高",1,IF(TRIM(I446)="中",0.5,0))+0.15*(1-IF(TRIM(J446)="高",1,IF(TRIM(J446)="中",0.5,0)))),0)</f>
        <v/>
      </c>
      <c r="W446" s="22">
        <f>IF(G446="高",IF(H446&lt;&gt;"低","GAS",IF(I446="高","NotebookLM","Gem")),IF(I446="高","NotebookLM","Gem"))</f>
        <v/>
      </c>
      <c r="X446" s="22">
        <f>IF(W446="Gem",0.4,IF(W446="NotebookLM",0.5,IF(W446="GAS",0.7,IF(W446="Microsoft Copilot",0.4,IF(W446="Microsoft 365 AI",0.4,IF(W446="Power Automate",0.7,IF(W446="Power Apps",0.6,IF(W446="ChatGPT",0.5,IF(W446="Claude",0.5,IF(W446="Gemini",0.5,IF(W446="Dify",0.6,IF(W446="n8n",0.7,IF(W446="Make",0.7,IF(W446="Zapier",0.7,IF(W446="その他",0.5,0.5)))))))))))))))</f>
        <v/>
      </c>
      <c r="Y446" s="22">
        <f>IFERROR(U446*(1-X446),"")</f>
        <v/>
      </c>
      <c r="Z446" s="22">
        <f>IFERROR(U446-Y446,"")</f>
        <v/>
      </c>
      <c r="AA446" s="22">
        <f>IF(AND(P446&gt;0,Q446&gt;=0),P446-Q446,"")</f>
        <v/>
      </c>
      <c r="AB446" s="22">
        <f>IF(P446&gt;0,(P446-Q446)/P446,"")</f>
        <v/>
      </c>
    </row>
    <row r="447" hidden="1" ht="15.75" customHeight="1" s="44">
      <c r="A447" s="18">
        <f>IF('簡易入力モード'!A447&lt;&gt;"",'簡易入力モード'!A447,"")</f>
        <v/>
      </c>
      <c r="B447" s="18" t="n"/>
      <c r="C447" s="19">
        <f>IF('簡易入力モード'!B447&lt;&gt;"",'簡易入力モード'!B447,"")</f>
        <v/>
      </c>
      <c r="D447" s="19">
        <f>IF('簡易入力モード'!C447&lt;&gt;"",'簡易入力モード'!C447,"")</f>
        <v/>
      </c>
      <c r="E447" s="19" t="n"/>
      <c r="F447" s="19" t="n"/>
      <c r="G447" s="19" t="n"/>
      <c r="H447" s="19" t="n"/>
      <c r="I447" s="19" t="n"/>
      <c r="J447" s="19" t="n"/>
      <c r="K447" s="19" t="n"/>
      <c r="L447" s="20" t="n"/>
      <c r="M447" s="20" t="n"/>
      <c r="N447" s="20" t="n"/>
      <c r="O447" s="20" t="n"/>
      <c r="P447" s="20" t="n"/>
      <c r="Q447" s="20" t="n"/>
      <c r="R447" s="18">
        <f>IF('簡易入力モード'!E447&lt;&gt;"",'簡易入力モード'!E447,"")</f>
        <v/>
      </c>
      <c r="S447" s="21" t="n"/>
      <c r="T447" s="19" t="n"/>
      <c r="U447" s="22">
        <f>IFERROR(C447*(D447+E447),"")</f>
        <v/>
      </c>
      <c r="V447" s="22">
        <f>ROUND(100*(0.2*MIN(1,IFERROR(C447/20,0))+0.15*MIN(1,IFERROR(E447/30,0))+0.2*IF(TRIM(G447)="高",1,IF(TRIM(G447)="中",0.5,0))+0.15*IF(TRIM(H447)="高",1,IF(TRIM(H447)="中",0.5,0))+0.1*MIN(1,IFERROR(F447/20,0))+0.15*IF(TRIM(I447)="高",1,IF(TRIM(I447)="中",0.5,0))+0.15*(1-IF(TRIM(J447)="高",1,IF(TRIM(J447)="中",0.5,0)))),0)</f>
        <v/>
      </c>
      <c r="W447" s="22">
        <f>IF(G447="高",IF(H447&lt;&gt;"低","GAS",IF(I447="高","NotebookLM","Gem")),IF(I447="高","NotebookLM","Gem"))</f>
        <v/>
      </c>
      <c r="X447" s="22">
        <f>IF(W447="Gem",0.4,IF(W447="NotebookLM",0.5,IF(W447="GAS",0.7,IF(W447="Microsoft Copilot",0.4,IF(W447="Microsoft 365 AI",0.4,IF(W447="Power Automate",0.7,IF(W447="Power Apps",0.6,IF(W447="ChatGPT",0.5,IF(W447="Claude",0.5,IF(W447="Gemini",0.5,IF(W447="Dify",0.6,IF(W447="n8n",0.7,IF(W447="Make",0.7,IF(W447="Zapier",0.7,IF(W447="その他",0.5,0.5)))))))))))))))</f>
        <v/>
      </c>
      <c r="Y447" s="22">
        <f>IFERROR(U447*(1-X447),"")</f>
        <v/>
      </c>
      <c r="Z447" s="22">
        <f>IFERROR(U447-Y447,"")</f>
        <v/>
      </c>
      <c r="AA447" s="22">
        <f>IF(AND(P447&gt;0,Q447&gt;=0),P447-Q447,"")</f>
        <v/>
      </c>
      <c r="AB447" s="22">
        <f>IF(P447&gt;0,(P447-Q447)/P447,"")</f>
        <v/>
      </c>
    </row>
    <row r="448" hidden="1" ht="15.75" customHeight="1" s="44">
      <c r="A448" s="18">
        <f>IF('簡易入力モード'!A448&lt;&gt;"",'簡易入力モード'!A448,"")</f>
        <v/>
      </c>
      <c r="B448" s="18" t="n"/>
      <c r="C448" s="19">
        <f>IF('簡易入力モード'!B448&lt;&gt;"",'簡易入力モード'!B448,"")</f>
        <v/>
      </c>
      <c r="D448" s="19">
        <f>IF('簡易入力モード'!C448&lt;&gt;"",'簡易入力モード'!C448,"")</f>
        <v/>
      </c>
      <c r="E448" s="19" t="n"/>
      <c r="F448" s="19" t="n"/>
      <c r="G448" s="19" t="n"/>
      <c r="H448" s="19" t="n"/>
      <c r="I448" s="19" t="n"/>
      <c r="J448" s="19" t="n"/>
      <c r="K448" s="19" t="n"/>
      <c r="L448" s="20" t="n"/>
      <c r="M448" s="20" t="n"/>
      <c r="N448" s="20" t="n"/>
      <c r="O448" s="20" t="n"/>
      <c r="P448" s="20" t="n"/>
      <c r="Q448" s="20" t="n"/>
      <c r="R448" s="18">
        <f>IF('簡易入力モード'!E448&lt;&gt;"",'簡易入力モード'!E448,"")</f>
        <v/>
      </c>
      <c r="S448" s="21" t="n"/>
      <c r="T448" s="19" t="n"/>
      <c r="U448" s="22">
        <f>IFERROR(C448*(D448+E448),"")</f>
        <v/>
      </c>
      <c r="V448" s="22">
        <f>ROUND(100*(0.2*MIN(1,IFERROR(C448/20,0))+0.15*MIN(1,IFERROR(E448/30,0))+0.2*IF(TRIM(G448)="高",1,IF(TRIM(G448)="中",0.5,0))+0.15*IF(TRIM(H448)="高",1,IF(TRIM(H448)="中",0.5,0))+0.1*MIN(1,IFERROR(F448/20,0))+0.15*IF(TRIM(I448)="高",1,IF(TRIM(I448)="中",0.5,0))+0.15*(1-IF(TRIM(J448)="高",1,IF(TRIM(J448)="中",0.5,0)))),0)</f>
        <v/>
      </c>
      <c r="W448" s="22">
        <f>IF(G448="高",IF(H448&lt;&gt;"低","GAS",IF(I448="高","NotebookLM","Gem")),IF(I448="高","NotebookLM","Gem"))</f>
        <v/>
      </c>
      <c r="X448" s="22">
        <f>IF(W448="Gem",0.4,IF(W448="NotebookLM",0.5,IF(W448="GAS",0.7,IF(W448="Microsoft Copilot",0.4,IF(W448="Microsoft 365 AI",0.4,IF(W448="Power Automate",0.7,IF(W448="Power Apps",0.6,IF(W448="ChatGPT",0.5,IF(W448="Claude",0.5,IF(W448="Gemini",0.5,IF(W448="Dify",0.6,IF(W448="n8n",0.7,IF(W448="Make",0.7,IF(W448="Zapier",0.7,IF(W448="その他",0.5,0.5)))))))))))))))</f>
        <v/>
      </c>
      <c r="Y448" s="22">
        <f>IFERROR(U448*(1-X448),"")</f>
        <v/>
      </c>
      <c r="Z448" s="22">
        <f>IFERROR(U448-Y448,"")</f>
        <v/>
      </c>
      <c r="AA448" s="22">
        <f>IF(AND(P448&gt;0,Q448&gt;=0),P448-Q448,"")</f>
        <v/>
      </c>
      <c r="AB448" s="22">
        <f>IF(P448&gt;0,(P448-Q448)/P448,"")</f>
        <v/>
      </c>
    </row>
    <row r="449" hidden="1" ht="15.75" customHeight="1" s="44">
      <c r="A449" s="18">
        <f>IF('簡易入力モード'!A449&lt;&gt;"",'簡易入力モード'!A449,"")</f>
        <v/>
      </c>
      <c r="B449" s="18" t="n"/>
      <c r="C449" s="19">
        <f>IF('簡易入力モード'!B449&lt;&gt;"",'簡易入力モード'!B449,"")</f>
        <v/>
      </c>
      <c r="D449" s="19">
        <f>IF('簡易入力モード'!C449&lt;&gt;"",'簡易入力モード'!C449,"")</f>
        <v/>
      </c>
      <c r="E449" s="19" t="n"/>
      <c r="F449" s="19" t="n"/>
      <c r="G449" s="19" t="n"/>
      <c r="H449" s="19" t="n"/>
      <c r="I449" s="19" t="n"/>
      <c r="J449" s="19" t="n"/>
      <c r="K449" s="19" t="n"/>
      <c r="L449" s="20" t="n"/>
      <c r="M449" s="20" t="n"/>
      <c r="N449" s="20" t="n"/>
      <c r="O449" s="20" t="n"/>
      <c r="P449" s="20" t="n"/>
      <c r="Q449" s="20" t="n"/>
      <c r="R449" s="18">
        <f>IF('簡易入力モード'!E449&lt;&gt;"",'簡易入力モード'!E449,"")</f>
        <v/>
      </c>
      <c r="S449" s="21" t="n"/>
      <c r="T449" s="19" t="n"/>
      <c r="U449" s="22">
        <f>IFERROR(C449*(D449+E449),"")</f>
        <v/>
      </c>
      <c r="V449" s="22">
        <f>ROUND(100*(0.2*MIN(1,IFERROR(C449/20,0))+0.15*MIN(1,IFERROR(E449/30,0))+0.2*IF(TRIM(G449)="高",1,IF(TRIM(G449)="中",0.5,0))+0.15*IF(TRIM(H449)="高",1,IF(TRIM(H449)="中",0.5,0))+0.1*MIN(1,IFERROR(F449/20,0))+0.15*IF(TRIM(I449)="高",1,IF(TRIM(I449)="中",0.5,0))+0.15*(1-IF(TRIM(J449)="高",1,IF(TRIM(J449)="中",0.5,0)))),0)</f>
        <v/>
      </c>
      <c r="W449" s="22">
        <f>IF(G449="高",IF(H449&lt;&gt;"低","GAS",IF(I449="高","NotebookLM","Gem")),IF(I449="高","NotebookLM","Gem"))</f>
        <v/>
      </c>
      <c r="X449" s="22">
        <f>IF(W449="Gem",0.4,IF(W449="NotebookLM",0.5,IF(W449="GAS",0.7,IF(W449="Microsoft Copilot",0.4,IF(W449="Microsoft 365 AI",0.4,IF(W449="Power Automate",0.7,IF(W449="Power Apps",0.6,IF(W449="ChatGPT",0.5,IF(W449="Claude",0.5,IF(W449="Gemini",0.5,IF(W449="Dify",0.6,IF(W449="n8n",0.7,IF(W449="Make",0.7,IF(W449="Zapier",0.7,IF(W449="その他",0.5,0.5)))))))))))))))</f>
        <v/>
      </c>
      <c r="Y449" s="22">
        <f>IFERROR(U449*(1-X449),"")</f>
        <v/>
      </c>
      <c r="Z449" s="22">
        <f>IFERROR(U449-Y449,"")</f>
        <v/>
      </c>
      <c r="AA449" s="22">
        <f>IF(AND(P449&gt;0,Q449&gt;=0),P449-Q449,"")</f>
        <v/>
      </c>
      <c r="AB449" s="22">
        <f>IF(P449&gt;0,(P449-Q449)/P449,"")</f>
        <v/>
      </c>
    </row>
    <row r="450" hidden="1" ht="15.75" customHeight="1" s="44">
      <c r="A450" s="18">
        <f>IF('簡易入力モード'!A450&lt;&gt;"",'簡易入力モード'!A450,"")</f>
        <v/>
      </c>
      <c r="B450" s="18" t="n"/>
      <c r="C450" s="19">
        <f>IF('簡易入力モード'!B450&lt;&gt;"",'簡易入力モード'!B450,"")</f>
        <v/>
      </c>
      <c r="D450" s="19">
        <f>IF('簡易入力モード'!C450&lt;&gt;"",'簡易入力モード'!C450,"")</f>
        <v/>
      </c>
      <c r="E450" s="19" t="n"/>
      <c r="F450" s="19" t="n"/>
      <c r="G450" s="19" t="n"/>
      <c r="H450" s="19" t="n"/>
      <c r="I450" s="19" t="n"/>
      <c r="J450" s="19" t="n"/>
      <c r="K450" s="19" t="n"/>
      <c r="L450" s="20" t="n"/>
      <c r="M450" s="20" t="n"/>
      <c r="N450" s="20" t="n"/>
      <c r="O450" s="20" t="n"/>
      <c r="P450" s="20" t="n"/>
      <c r="Q450" s="20" t="n"/>
      <c r="R450" s="18">
        <f>IF('簡易入力モード'!E450&lt;&gt;"",'簡易入力モード'!E450,"")</f>
        <v/>
      </c>
      <c r="S450" s="21" t="n"/>
      <c r="T450" s="19" t="n"/>
      <c r="U450" s="22">
        <f>IFERROR(C450*(D450+E450),"")</f>
        <v/>
      </c>
      <c r="V450" s="22">
        <f>ROUND(100*(0.2*MIN(1,IFERROR(C450/20,0))+0.15*MIN(1,IFERROR(E450/30,0))+0.2*IF(TRIM(G450)="高",1,IF(TRIM(G450)="中",0.5,0))+0.15*IF(TRIM(H450)="高",1,IF(TRIM(H450)="中",0.5,0))+0.1*MIN(1,IFERROR(F450/20,0))+0.15*IF(TRIM(I450)="高",1,IF(TRIM(I450)="中",0.5,0))+0.15*(1-IF(TRIM(J450)="高",1,IF(TRIM(J450)="中",0.5,0)))),0)</f>
        <v/>
      </c>
      <c r="W450" s="22">
        <f>IF(G450="高",IF(H450&lt;&gt;"低","GAS",IF(I450="高","NotebookLM","Gem")),IF(I450="高","NotebookLM","Gem"))</f>
        <v/>
      </c>
      <c r="X450" s="22">
        <f>IF(W450="Gem",0.4,IF(W450="NotebookLM",0.5,IF(W450="GAS",0.7,IF(W450="Microsoft Copilot",0.4,IF(W450="Microsoft 365 AI",0.4,IF(W450="Power Automate",0.7,IF(W450="Power Apps",0.6,IF(W450="ChatGPT",0.5,IF(W450="Claude",0.5,IF(W450="Gemini",0.5,IF(W450="Dify",0.6,IF(W450="n8n",0.7,IF(W450="Make",0.7,IF(W450="Zapier",0.7,IF(W450="その他",0.5,0.5)))))))))))))))</f>
        <v/>
      </c>
      <c r="Y450" s="22">
        <f>IFERROR(U450*(1-X450),"")</f>
        <v/>
      </c>
      <c r="Z450" s="22">
        <f>IFERROR(U450-Y450,"")</f>
        <v/>
      </c>
      <c r="AA450" s="22">
        <f>IF(AND(P450&gt;0,Q450&gt;=0),P450-Q450,"")</f>
        <v/>
      </c>
      <c r="AB450" s="22">
        <f>IF(P450&gt;0,(P450-Q450)/P450,"")</f>
        <v/>
      </c>
    </row>
    <row r="451" hidden="1" ht="15.75" customHeight="1" s="44">
      <c r="A451" s="18">
        <f>IF('簡易入力モード'!A451&lt;&gt;"",'簡易入力モード'!A451,"")</f>
        <v/>
      </c>
      <c r="B451" s="18" t="n"/>
      <c r="C451" s="19">
        <f>IF('簡易入力モード'!B451&lt;&gt;"",'簡易入力モード'!B451,"")</f>
        <v/>
      </c>
      <c r="D451" s="19">
        <f>IF('簡易入力モード'!C451&lt;&gt;"",'簡易入力モード'!C451,"")</f>
        <v/>
      </c>
      <c r="E451" s="19" t="n"/>
      <c r="F451" s="19" t="n"/>
      <c r="G451" s="19" t="n"/>
      <c r="H451" s="19" t="n"/>
      <c r="I451" s="19" t="n"/>
      <c r="J451" s="19" t="n"/>
      <c r="K451" s="19" t="n"/>
      <c r="L451" s="20" t="n"/>
      <c r="M451" s="20" t="n"/>
      <c r="N451" s="20" t="n"/>
      <c r="O451" s="20" t="n"/>
      <c r="P451" s="20" t="n"/>
      <c r="Q451" s="20" t="n"/>
      <c r="R451" s="18">
        <f>IF('簡易入力モード'!E451&lt;&gt;"",'簡易入力モード'!E451,"")</f>
        <v/>
      </c>
      <c r="S451" s="21" t="n"/>
      <c r="T451" s="19" t="n"/>
      <c r="U451" s="22">
        <f>IFERROR(C451*(D451+E451),"")</f>
        <v/>
      </c>
      <c r="V451" s="22">
        <f>ROUND(100*(0.2*MIN(1,IFERROR(C451/20,0))+0.15*MIN(1,IFERROR(E451/30,0))+0.2*IF(TRIM(G451)="高",1,IF(TRIM(G451)="中",0.5,0))+0.15*IF(TRIM(H451)="高",1,IF(TRIM(H451)="中",0.5,0))+0.1*MIN(1,IFERROR(F451/20,0))+0.15*IF(TRIM(I451)="高",1,IF(TRIM(I451)="中",0.5,0))+0.15*(1-IF(TRIM(J451)="高",1,IF(TRIM(J451)="中",0.5,0)))),0)</f>
        <v/>
      </c>
      <c r="W451" s="22">
        <f>IF(G451="高",IF(H451&lt;&gt;"低","GAS",IF(I451="高","NotebookLM","Gem")),IF(I451="高","NotebookLM","Gem"))</f>
        <v/>
      </c>
      <c r="X451" s="22">
        <f>IF(W451="Gem",0.4,IF(W451="NotebookLM",0.5,IF(W451="GAS",0.7,IF(W451="Microsoft Copilot",0.4,IF(W451="Microsoft 365 AI",0.4,IF(W451="Power Automate",0.7,IF(W451="Power Apps",0.6,IF(W451="ChatGPT",0.5,IF(W451="Claude",0.5,IF(W451="Gemini",0.5,IF(W451="Dify",0.6,IF(W451="n8n",0.7,IF(W451="Make",0.7,IF(W451="Zapier",0.7,IF(W451="その他",0.5,0.5)))))))))))))))</f>
        <v/>
      </c>
      <c r="Y451" s="22">
        <f>IFERROR(U451*(1-X451),"")</f>
        <v/>
      </c>
      <c r="Z451" s="22">
        <f>IFERROR(U451-Y451,"")</f>
        <v/>
      </c>
      <c r="AA451" s="22">
        <f>IF(AND(P451&gt;0,Q451&gt;=0),P451-Q451,"")</f>
        <v/>
      </c>
      <c r="AB451" s="22">
        <f>IF(P451&gt;0,(P451-Q451)/P451,"")</f>
        <v/>
      </c>
    </row>
    <row r="452" hidden="1" ht="15.75" customHeight="1" s="44">
      <c r="A452" s="18">
        <f>IF('簡易入力モード'!A452&lt;&gt;"",'簡易入力モード'!A452,"")</f>
        <v/>
      </c>
      <c r="B452" s="18" t="n"/>
      <c r="C452" s="19">
        <f>IF('簡易入力モード'!B452&lt;&gt;"",'簡易入力モード'!B452,"")</f>
        <v/>
      </c>
      <c r="D452" s="19">
        <f>IF('簡易入力モード'!C452&lt;&gt;"",'簡易入力モード'!C452,"")</f>
        <v/>
      </c>
      <c r="E452" s="19" t="n"/>
      <c r="F452" s="19" t="n"/>
      <c r="G452" s="19" t="n"/>
      <c r="H452" s="19" t="n"/>
      <c r="I452" s="19" t="n"/>
      <c r="J452" s="19" t="n"/>
      <c r="K452" s="19" t="n"/>
      <c r="L452" s="20" t="n"/>
      <c r="M452" s="20" t="n"/>
      <c r="N452" s="20" t="n"/>
      <c r="O452" s="20" t="n"/>
      <c r="P452" s="20" t="n"/>
      <c r="Q452" s="20" t="n"/>
      <c r="R452" s="18">
        <f>IF('簡易入力モード'!E452&lt;&gt;"",'簡易入力モード'!E452,"")</f>
        <v/>
      </c>
      <c r="S452" s="21" t="n"/>
      <c r="T452" s="19" t="n"/>
      <c r="U452" s="22">
        <f>IFERROR(C452*(D452+E452),"")</f>
        <v/>
      </c>
      <c r="V452" s="22">
        <f>ROUND(100*(0.2*MIN(1,IFERROR(C452/20,0))+0.15*MIN(1,IFERROR(E452/30,0))+0.2*IF(TRIM(G452)="高",1,IF(TRIM(G452)="中",0.5,0))+0.15*IF(TRIM(H452)="高",1,IF(TRIM(H452)="中",0.5,0))+0.1*MIN(1,IFERROR(F452/20,0))+0.15*IF(TRIM(I452)="高",1,IF(TRIM(I452)="中",0.5,0))+0.15*(1-IF(TRIM(J452)="高",1,IF(TRIM(J452)="中",0.5,0)))),0)</f>
        <v/>
      </c>
      <c r="W452" s="22">
        <f>IF(G452="高",IF(H452&lt;&gt;"低","GAS",IF(I452="高","NotebookLM","Gem")),IF(I452="高","NotebookLM","Gem"))</f>
        <v/>
      </c>
      <c r="X452" s="22">
        <f>IF(W452="Gem",0.4,IF(W452="NotebookLM",0.5,IF(W452="GAS",0.7,IF(W452="Microsoft Copilot",0.4,IF(W452="Microsoft 365 AI",0.4,IF(W452="Power Automate",0.7,IF(W452="Power Apps",0.6,IF(W452="ChatGPT",0.5,IF(W452="Claude",0.5,IF(W452="Gemini",0.5,IF(W452="Dify",0.6,IF(W452="n8n",0.7,IF(W452="Make",0.7,IF(W452="Zapier",0.7,IF(W452="その他",0.5,0.5)))))))))))))))</f>
        <v/>
      </c>
      <c r="Y452" s="22">
        <f>IFERROR(U452*(1-X452),"")</f>
        <v/>
      </c>
      <c r="Z452" s="22">
        <f>IFERROR(U452-Y452,"")</f>
        <v/>
      </c>
      <c r="AA452" s="22">
        <f>IF(AND(P452&gt;0,Q452&gt;=0),P452-Q452,"")</f>
        <v/>
      </c>
      <c r="AB452" s="22">
        <f>IF(P452&gt;0,(P452-Q452)/P452,"")</f>
        <v/>
      </c>
    </row>
    <row r="453" hidden="1" ht="15.75" customHeight="1" s="44">
      <c r="A453" s="18">
        <f>IF('簡易入力モード'!A453&lt;&gt;"",'簡易入力モード'!A453,"")</f>
        <v/>
      </c>
      <c r="B453" s="18" t="n"/>
      <c r="C453" s="19">
        <f>IF('簡易入力モード'!B453&lt;&gt;"",'簡易入力モード'!B453,"")</f>
        <v/>
      </c>
      <c r="D453" s="19">
        <f>IF('簡易入力モード'!C453&lt;&gt;"",'簡易入力モード'!C453,"")</f>
        <v/>
      </c>
      <c r="E453" s="19" t="n"/>
      <c r="F453" s="19" t="n"/>
      <c r="G453" s="19" t="n"/>
      <c r="H453" s="19" t="n"/>
      <c r="I453" s="19" t="n"/>
      <c r="J453" s="19" t="n"/>
      <c r="K453" s="19" t="n"/>
      <c r="L453" s="20" t="n"/>
      <c r="M453" s="20" t="n"/>
      <c r="N453" s="20" t="n"/>
      <c r="O453" s="20" t="n"/>
      <c r="P453" s="20" t="n"/>
      <c r="Q453" s="20" t="n"/>
      <c r="R453" s="18">
        <f>IF('簡易入力モード'!E453&lt;&gt;"",'簡易入力モード'!E453,"")</f>
        <v/>
      </c>
      <c r="S453" s="21" t="n"/>
      <c r="T453" s="19" t="n"/>
      <c r="U453" s="22">
        <f>IFERROR(C453*(D453+E453),"")</f>
        <v/>
      </c>
      <c r="V453" s="22">
        <f>ROUND(100*(0.2*MIN(1,IFERROR(C453/20,0))+0.15*MIN(1,IFERROR(E453/30,0))+0.2*IF(TRIM(G453)="高",1,IF(TRIM(G453)="中",0.5,0))+0.15*IF(TRIM(H453)="高",1,IF(TRIM(H453)="中",0.5,0))+0.1*MIN(1,IFERROR(F453/20,0))+0.15*IF(TRIM(I453)="高",1,IF(TRIM(I453)="中",0.5,0))+0.15*(1-IF(TRIM(J453)="高",1,IF(TRIM(J453)="中",0.5,0)))),0)</f>
        <v/>
      </c>
      <c r="W453" s="22">
        <f>IF(G453="高",IF(H453&lt;&gt;"低","GAS",IF(I453="高","NotebookLM","Gem")),IF(I453="高","NotebookLM","Gem"))</f>
        <v/>
      </c>
      <c r="X453" s="22">
        <f>IF(W453="Gem",0.4,IF(W453="NotebookLM",0.5,IF(W453="GAS",0.7,IF(W453="Microsoft Copilot",0.4,IF(W453="Microsoft 365 AI",0.4,IF(W453="Power Automate",0.7,IF(W453="Power Apps",0.6,IF(W453="ChatGPT",0.5,IF(W453="Claude",0.5,IF(W453="Gemini",0.5,IF(W453="Dify",0.6,IF(W453="n8n",0.7,IF(W453="Make",0.7,IF(W453="Zapier",0.7,IF(W453="その他",0.5,0.5)))))))))))))))</f>
        <v/>
      </c>
      <c r="Y453" s="22">
        <f>IFERROR(U453*(1-X453),"")</f>
        <v/>
      </c>
      <c r="Z453" s="22">
        <f>IFERROR(U453-Y453,"")</f>
        <v/>
      </c>
      <c r="AA453" s="22">
        <f>IF(AND(P453&gt;0,Q453&gt;=0),P453-Q453,"")</f>
        <v/>
      </c>
      <c r="AB453" s="22">
        <f>IF(P453&gt;0,(P453-Q453)/P453,"")</f>
        <v/>
      </c>
    </row>
    <row r="454" hidden="1" ht="15.75" customHeight="1" s="44">
      <c r="A454" s="18">
        <f>IF('簡易入力モード'!A454&lt;&gt;"",'簡易入力モード'!A454,"")</f>
        <v/>
      </c>
      <c r="B454" s="18" t="n"/>
      <c r="C454" s="19">
        <f>IF('簡易入力モード'!B454&lt;&gt;"",'簡易入力モード'!B454,"")</f>
        <v/>
      </c>
      <c r="D454" s="19">
        <f>IF('簡易入力モード'!C454&lt;&gt;"",'簡易入力モード'!C454,"")</f>
        <v/>
      </c>
      <c r="E454" s="19" t="n"/>
      <c r="F454" s="19" t="n"/>
      <c r="G454" s="19" t="n"/>
      <c r="H454" s="19" t="n"/>
      <c r="I454" s="19" t="n"/>
      <c r="J454" s="19" t="n"/>
      <c r="K454" s="19" t="n"/>
      <c r="L454" s="20" t="n"/>
      <c r="M454" s="20" t="n"/>
      <c r="N454" s="20" t="n"/>
      <c r="O454" s="20" t="n"/>
      <c r="P454" s="20" t="n"/>
      <c r="Q454" s="20" t="n"/>
      <c r="R454" s="18">
        <f>IF('簡易入力モード'!E454&lt;&gt;"",'簡易入力モード'!E454,"")</f>
        <v/>
      </c>
      <c r="S454" s="21" t="n"/>
      <c r="T454" s="19" t="n"/>
      <c r="U454" s="22">
        <f>IFERROR(C454*(D454+E454),"")</f>
        <v/>
      </c>
      <c r="V454" s="22">
        <f>ROUND(100*(0.2*MIN(1,IFERROR(C454/20,0))+0.15*MIN(1,IFERROR(E454/30,0))+0.2*IF(TRIM(G454)="高",1,IF(TRIM(G454)="中",0.5,0))+0.15*IF(TRIM(H454)="高",1,IF(TRIM(H454)="中",0.5,0))+0.1*MIN(1,IFERROR(F454/20,0))+0.15*IF(TRIM(I454)="高",1,IF(TRIM(I454)="中",0.5,0))+0.15*(1-IF(TRIM(J454)="高",1,IF(TRIM(J454)="中",0.5,0)))),0)</f>
        <v/>
      </c>
      <c r="W454" s="22">
        <f>IF(G454="高",IF(H454&lt;&gt;"低","GAS",IF(I454="高","NotebookLM","Gem")),IF(I454="高","NotebookLM","Gem"))</f>
        <v/>
      </c>
      <c r="X454" s="22">
        <f>IF(W454="Gem",0.4,IF(W454="NotebookLM",0.5,IF(W454="GAS",0.7,IF(W454="Microsoft Copilot",0.4,IF(W454="Microsoft 365 AI",0.4,IF(W454="Power Automate",0.7,IF(W454="Power Apps",0.6,IF(W454="ChatGPT",0.5,IF(W454="Claude",0.5,IF(W454="Gemini",0.5,IF(W454="Dify",0.6,IF(W454="n8n",0.7,IF(W454="Make",0.7,IF(W454="Zapier",0.7,IF(W454="その他",0.5,0.5)))))))))))))))</f>
        <v/>
      </c>
      <c r="Y454" s="22">
        <f>IFERROR(U454*(1-X454),"")</f>
        <v/>
      </c>
      <c r="Z454" s="22">
        <f>IFERROR(U454-Y454,"")</f>
        <v/>
      </c>
      <c r="AA454" s="22">
        <f>IF(AND(P454&gt;0,Q454&gt;=0),P454-Q454,"")</f>
        <v/>
      </c>
      <c r="AB454" s="22">
        <f>IF(P454&gt;0,(P454-Q454)/P454,"")</f>
        <v/>
      </c>
    </row>
    <row r="455" hidden="1" ht="15.75" customHeight="1" s="44">
      <c r="A455" s="18">
        <f>IF('簡易入力モード'!A455&lt;&gt;"",'簡易入力モード'!A455,"")</f>
        <v/>
      </c>
      <c r="B455" s="18" t="n"/>
      <c r="C455" s="19">
        <f>IF('簡易入力モード'!B455&lt;&gt;"",'簡易入力モード'!B455,"")</f>
        <v/>
      </c>
      <c r="D455" s="19">
        <f>IF('簡易入力モード'!C455&lt;&gt;"",'簡易入力モード'!C455,"")</f>
        <v/>
      </c>
      <c r="E455" s="19" t="n"/>
      <c r="F455" s="19" t="n"/>
      <c r="G455" s="19" t="n"/>
      <c r="H455" s="19" t="n"/>
      <c r="I455" s="19" t="n"/>
      <c r="J455" s="19" t="n"/>
      <c r="K455" s="19" t="n"/>
      <c r="L455" s="20" t="n"/>
      <c r="M455" s="20" t="n"/>
      <c r="N455" s="20" t="n"/>
      <c r="O455" s="20" t="n"/>
      <c r="P455" s="20" t="n"/>
      <c r="Q455" s="20" t="n"/>
      <c r="R455" s="18">
        <f>IF('簡易入力モード'!E455&lt;&gt;"",'簡易入力モード'!E455,"")</f>
        <v/>
      </c>
      <c r="S455" s="21" t="n"/>
      <c r="T455" s="19" t="n"/>
      <c r="U455" s="22">
        <f>IFERROR(C455*(D455+E455),"")</f>
        <v/>
      </c>
      <c r="V455" s="22">
        <f>ROUND(100*(0.2*MIN(1,IFERROR(C455/20,0))+0.15*MIN(1,IFERROR(E455/30,0))+0.2*IF(TRIM(G455)="高",1,IF(TRIM(G455)="中",0.5,0))+0.15*IF(TRIM(H455)="高",1,IF(TRIM(H455)="中",0.5,0))+0.1*MIN(1,IFERROR(F455/20,0))+0.15*IF(TRIM(I455)="高",1,IF(TRIM(I455)="中",0.5,0))+0.15*(1-IF(TRIM(J455)="高",1,IF(TRIM(J455)="中",0.5,0)))),0)</f>
        <v/>
      </c>
      <c r="W455" s="22">
        <f>IF(G455="高",IF(H455&lt;&gt;"低","GAS",IF(I455="高","NotebookLM","Gem")),IF(I455="高","NotebookLM","Gem"))</f>
        <v/>
      </c>
      <c r="X455" s="22">
        <f>IF(W455="Gem",0.4,IF(W455="NotebookLM",0.5,IF(W455="GAS",0.7,IF(W455="Microsoft Copilot",0.4,IF(W455="Microsoft 365 AI",0.4,IF(W455="Power Automate",0.7,IF(W455="Power Apps",0.6,IF(W455="ChatGPT",0.5,IF(W455="Claude",0.5,IF(W455="Gemini",0.5,IF(W455="Dify",0.6,IF(W455="n8n",0.7,IF(W455="Make",0.7,IF(W455="Zapier",0.7,IF(W455="その他",0.5,0.5)))))))))))))))</f>
        <v/>
      </c>
      <c r="Y455" s="22">
        <f>IFERROR(U455*(1-X455),"")</f>
        <v/>
      </c>
      <c r="Z455" s="22">
        <f>IFERROR(U455-Y455,"")</f>
        <v/>
      </c>
      <c r="AA455" s="22">
        <f>IF(AND(P455&gt;0,Q455&gt;=0),P455-Q455,"")</f>
        <v/>
      </c>
      <c r="AB455" s="22">
        <f>IF(P455&gt;0,(P455-Q455)/P455,"")</f>
        <v/>
      </c>
    </row>
    <row r="456" hidden="1" ht="15.75" customHeight="1" s="44">
      <c r="A456" s="18">
        <f>IF('簡易入力モード'!A456&lt;&gt;"",'簡易入力モード'!A456,"")</f>
        <v/>
      </c>
      <c r="B456" s="18" t="n"/>
      <c r="C456" s="19">
        <f>IF('簡易入力モード'!B456&lt;&gt;"",'簡易入力モード'!B456,"")</f>
        <v/>
      </c>
      <c r="D456" s="19">
        <f>IF('簡易入力モード'!C456&lt;&gt;"",'簡易入力モード'!C456,"")</f>
        <v/>
      </c>
      <c r="E456" s="19" t="n"/>
      <c r="F456" s="19" t="n"/>
      <c r="G456" s="19" t="n"/>
      <c r="H456" s="19" t="n"/>
      <c r="I456" s="19" t="n"/>
      <c r="J456" s="19" t="n"/>
      <c r="K456" s="19" t="n"/>
      <c r="L456" s="20" t="n"/>
      <c r="M456" s="20" t="n"/>
      <c r="N456" s="20" t="n"/>
      <c r="O456" s="20" t="n"/>
      <c r="P456" s="20" t="n"/>
      <c r="Q456" s="20" t="n"/>
      <c r="R456" s="18">
        <f>IF('簡易入力モード'!E456&lt;&gt;"",'簡易入力モード'!E456,"")</f>
        <v/>
      </c>
      <c r="S456" s="21" t="n"/>
      <c r="T456" s="19" t="n"/>
      <c r="U456" s="22">
        <f>IFERROR(C456*(D456+E456),"")</f>
        <v/>
      </c>
      <c r="V456" s="22">
        <f>ROUND(100*(0.2*MIN(1,IFERROR(C456/20,0))+0.15*MIN(1,IFERROR(E456/30,0))+0.2*IF(TRIM(G456)="高",1,IF(TRIM(G456)="中",0.5,0))+0.15*IF(TRIM(H456)="高",1,IF(TRIM(H456)="中",0.5,0))+0.1*MIN(1,IFERROR(F456/20,0))+0.15*IF(TRIM(I456)="高",1,IF(TRIM(I456)="中",0.5,0))+0.15*(1-IF(TRIM(J456)="高",1,IF(TRIM(J456)="中",0.5,0)))),0)</f>
        <v/>
      </c>
      <c r="W456" s="22">
        <f>IF(G456="高",IF(H456&lt;&gt;"低","GAS",IF(I456="高","NotebookLM","Gem")),IF(I456="高","NotebookLM","Gem"))</f>
        <v/>
      </c>
      <c r="X456" s="22">
        <f>IF(W456="Gem",0.4,IF(W456="NotebookLM",0.5,IF(W456="GAS",0.7,IF(W456="Microsoft Copilot",0.4,IF(W456="Microsoft 365 AI",0.4,IF(W456="Power Automate",0.7,IF(W456="Power Apps",0.6,IF(W456="ChatGPT",0.5,IF(W456="Claude",0.5,IF(W456="Gemini",0.5,IF(W456="Dify",0.6,IF(W456="n8n",0.7,IF(W456="Make",0.7,IF(W456="Zapier",0.7,IF(W456="その他",0.5,0.5)))))))))))))))</f>
        <v/>
      </c>
      <c r="Y456" s="22">
        <f>IFERROR(U456*(1-X456),"")</f>
        <v/>
      </c>
      <c r="Z456" s="22">
        <f>IFERROR(U456-Y456,"")</f>
        <v/>
      </c>
      <c r="AA456" s="22">
        <f>IF(AND(P456&gt;0,Q456&gt;=0),P456-Q456,"")</f>
        <v/>
      </c>
      <c r="AB456" s="22">
        <f>IF(P456&gt;0,(P456-Q456)/P456,"")</f>
        <v/>
      </c>
    </row>
    <row r="457" hidden="1" ht="15.75" customHeight="1" s="44">
      <c r="A457" s="18">
        <f>IF('簡易入力モード'!A457&lt;&gt;"",'簡易入力モード'!A457,"")</f>
        <v/>
      </c>
      <c r="B457" s="18" t="n"/>
      <c r="C457" s="19">
        <f>IF('簡易入力モード'!B457&lt;&gt;"",'簡易入力モード'!B457,"")</f>
        <v/>
      </c>
      <c r="D457" s="19">
        <f>IF('簡易入力モード'!C457&lt;&gt;"",'簡易入力モード'!C457,"")</f>
        <v/>
      </c>
      <c r="E457" s="19" t="n"/>
      <c r="F457" s="19" t="n"/>
      <c r="G457" s="19" t="n"/>
      <c r="H457" s="19" t="n"/>
      <c r="I457" s="19" t="n"/>
      <c r="J457" s="19" t="n"/>
      <c r="K457" s="19" t="n"/>
      <c r="L457" s="20" t="n"/>
      <c r="M457" s="20" t="n"/>
      <c r="N457" s="20" t="n"/>
      <c r="O457" s="20" t="n"/>
      <c r="P457" s="20" t="n"/>
      <c r="Q457" s="20" t="n"/>
      <c r="R457" s="18">
        <f>IF('簡易入力モード'!E457&lt;&gt;"",'簡易入力モード'!E457,"")</f>
        <v/>
      </c>
      <c r="S457" s="21" t="n"/>
      <c r="T457" s="19" t="n"/>
      <c r="U457" s="22">
        <f>IFERROR(C457*(D457+E457),"")</f>
        <v/>
      </c>
      <c r="V457" s="22">
        <f>ROUND(100*(0.2*MIN(1,IFERROR(C457/20,0))+0.15*MIN(1,IFERROR(E457/30,0))+0.2*IF(TRIM(G457)="高",1,IF(TRIM(G457)="中",0.5,0))+0.15*IF(TRIM(H457)="高",1,IF(TRIM(H457)="中",0.5,0))+0.1*MIN(1,IFERROR(F457/20,0))+0.15*IF(TRIM(I457)="高",1,IF(TRIM(I457)="中",0.5,0))+0.15*(1-IF(TRIM(J457)="高",1,IF(TRIM(J457)="中",0.5,0)))),0)</f>
        <v/>
      </c>
      <c r="W457" s="22">
        <f>IF(G457="高",IF(H457&lt;&gt;"低","GAS",IF(I457="高","NotebookLM","Gem")),IF(I457="高","NotebookLM","Gem"))</f>
        <v/>
      </c>
      <c r="X457" s="22">
        <f>IF(W457="Gem",0.4,IF(W457="NotebookLM",0.5,IF(W457="GAS",0.7,IF(W457="Microsoft Copilot",0.4,IF(W457="Microsoft 365 AI",0.4,IF(W457="Power Automate",0.7,IF(W457="Power Apps",0.6,IF(W457="ChatGPT",0.5,IF(W457="Claude",0.5,IF(W457="Gemini",0.5,IF(W457="Dify",0.6,IF(W457="n8n",0.7,IF(W457="Make",0.7,IF(W457="Zapier",0.7,IF(W457="その他",0.5,0.5)))))))))))))))</f>
        <v/>
      </c>
      <c r="Y457" s="22">
        <f>IFERROR(U457*(1-X457),"")</f>
        <v/>
      </c>
      <c r="Z457" s="22">
        <f>IFERROR(U457-Y457,"")</f>
        <v/>
      </c>
      <c r="AA457" s="22">
        <f>IF(AND(P457&gt;0,Q457&gt;=0),P457-Q457,"")</f>
        <v/>
      </c>
      <c r="AB457" s="22">
        <f>IF(P457&gt;0,(P457-Q457)/P457,"")</f>
        <v/>
      </c>
    </row>
    <row r="458" hidden="1" ht="15.75" customHeight="1" s="44">
      <c r="A458" s="18">
        <f>IF('簡易入力モード'!A458&lt;&gt;"",'簡易入力モード'!A458,"")</f>
        <v/>
      </c>
      <c r="B458" s="18" t="n"/>
      <c r="C458" s="19">
        <f>IF('簡易入力モード'!B458&lt;&gt;"",'簡易入力モード'!B458,"")</f>
        <v/>
      </c>
      <c r="D458" s="19">
        <f>IF('簡易入力モード'!C458&lt;&gt;"",'簡易入力モード'!C458,"")</f>
        <v/>
      </c>
      <c r="E458" s="19" t="n"/>
      <c r="F458" s="19" t="n"/>
      <c r="G458" s="19" t="n"/>
      <c r="H458" s="19" t="n"/>
      <c r="I458" s="19" t="n"/>
      <c r="J458" s="19" t="n"/>
      <c r="K458" s="19" t="n"/>
      <c r="L458" s="20" t="n"/>
      <c r="M458" s="20" t="n"/>
      <c r="N458" s="20" t="n"/>
      <c r="O458" s="20" t="n"/>
      <c r="P458" s="20" t="n"/>
      <c r="Q458" s="20" t="n"/>
      <c r="R458" s="18">
        <f>IF('簡易入力モード'!E458&lt;&gt;"",'簡易入力モード'!E458,"")</f>
        <v/>
      </c>
      <c r="S458" s="21" t="n"/>
      <c r="T458" s="19" t="n"/>
      <c r="U458" s="22">
        <f>IFERROR(C458*(D458+E458),"")</f>
        <v/>
      </c>
      <c r="V458" s="22">
        <f>ROUND(100*(0.2*MIN(1,IFERROR(C458/20,0))+0.15*MIN(1,IFERROR(E458/30,0))+0.2*IF(TRIM(G458)="高",1,IF(TRIM(G458)="中",0.5,0))+0.15*IF(TRIM(H458)="高",1,IF(TRIM(H458)="中",0.5,0))+0.1*MIN(1,IFERROR(F458/20,0))+0.15*IF(TRIM(I458)="高",1,IF(TRIM(I458)="中",0.5,0))+0.15*(1-IF(TRIM(J458)="高",1,IF(TRIM(J458)="中",0.5,0)))),0)</f>
        <v/>
      </c>
      <c r="W458" s="22">
        <f>IF(G458="高",IF(H458&lt;&gt;"低","GAS",IF(I458="高","NotebookLM","Gem")),IF(I458="高","NotebookLM","Gem"))</f>
        <v/>
      </c>
      <c r="X458" s="22">
        <f>IF(W458="Gem",0.4,IF(W458="NotebookLM",0.5,IF(W458="GAS",0.7,IF(W458="Microsoft Copilot",0.4,IF(W458="Microsoft 365 AI",0.4,IF(W458="Power Automate",0.7,IF(W458="Power Apps",0.6,IF(W458="ChatGPT",0.5,IF(W458="Claude",0.5,IF(W458="Gemini",0.5,IF(W458="Dify",0.6,IF(W458="n8n",0.7,IF(W458="Make",0.7,IF(W458="Zapier",0.7,IF(W458="その他",0.5,0.5)))))))))))))))</f>
        <v/>
      </c>
      <c r="Y458" s="22">
        <f>IFERROR(U458*(1-X458),"")</f>
        <v/>
      </c>
      <c r="Z458" s="22">
        <f>IFERROR(U458-Y458,"")</f>
        <v/>
      </c>
      <c r="AA458" s="22">
        <f>IF(AND(P458&gt;0,Q458&gt;=0),P458-Q458,"")</f>
        <v/>
      </c>
      <c r="AB458" s="22">
        <f>IF(P458&gt;0,(P458-Q458)/P458,"")</f>
        <v/>
      </c>
    </row>
    <row r="459" hidden="1" ht="15.75" customHeight="1" s="44">
      <c r="A459" s="18">
        <f>IF('簡易入力モード'!A459&lt;&gt;"",'簡易入力モード'!A459,"")</f>
        <v/>
      </c>
      <c r="B459" s="18" t="n"/>
      <c r="C459" s="19">
        <f>IF('簡易入力モード'!B459&lt;&gt;"",'簡易入力モード'!B459,"")</f>
        <v/>
      </c>
      <c r="D459" s="19">
        <f>IF('簡易入力モード'!C459&lt;&gt;"",'簡易入力モード'!C459,"")</f>
        <v/>
      </c>
      <c r="E459" s="19" t="n"/>
      <c r="F459" s="19" t="n"/>
      <c r="G459" s="19" t="n"/>
      <c r="H459" s="19" t="n"/>
      <c r="I459" s="19" t="n"/>
      <c r="J459" s="19" t="n"/>
      <c r="K459" s="19" t="n"/>
      <c r="L459" s="20" t="n"/>
      <c r="M459" s="20" t="n"/>
      <c r="N459" s="20" t="n"/>
      <c r="O459" s="20" t="n"/>
      <c r="P459" s="20" t="n"/>
      <c r="Q459" s="20" t="n"/>
      <c r="R459" s="18">
        <f>IF('簡易入力モード'!E459&lt;&gt;"",'簡易入力モード'!E459,"")</f>
        <v/>
      </c>
      <c r="S459" s="21" t="n"/>
      <c r="T459" s="19" t="n"/>
      <c r="U459" s="22">
        <f>IFERROR(C459*(D459+E459),"")</f>
        <v/>
      </c>
      <c r="V459" s="22">
        <f>ROUND(100*(0.2*MIN(1,IFERROR(C459/20,0))+0.15*MIN(1,IFERROR(E459/30,0))+0.2*IF(TRIM(G459)="高",1,IF(TRIM(G459)="中",0.5,0))+0.15*IF(TRIM(H459)="高",1,IF(TRIM(H459)="中",0.5,0))+0.1*MIN(1,IFERROR(F459/20,0))+0.15*IF(TRIM(I459)="高",1,IF(TRIM(I459)="中",0.5,0))+0.15*(1-IF(TRIM(J459)="高",1,IF(TRIM(J459)="中",0.5,0)))),0)</f>
        <v/>
      </c>
      <c r="W459" s="22">
        <f>IF(G459="高",IF(H459&lt;&gt;"低","GAS",IF(I459="高","NotebookLM","Gem")),IF(I459="高","NotebookLM","Gem"))</f>
        <v/>
      </c>
      <c r="X459" s="22">
        <f>IF(W459="Gem",0.4,IF(W459="NotebookLM",0.5,IF(W459="GAS",0.7,IF(W459="Microsoft Copilot",0.4,IF(W459="Microsoft 365 AI",0.4,IF(W459="Power Automate",0.7,IF(W459="Power Apps",0.6,IF(W459="ChatGPT",0.5,IF(W459="Claude",0.5,IF(W459="Gemini",0.5,IF(W459="Dify",0.6,IF(W459="n8n",0.7,IF(W459="Make",0.7,IF(W459="Zapier",0.7,IF(W459="その他",0.5,0.5)))))))))))))))</f>
        <v/>
      </c>
      <c r="Y459" s="22">
        <f>IFERROR(U459*(1-X459),"")</f>
        <v/>
      </c>
      <c r="Z459" s="22">
        <f>IFERROR(U459-Y459,"")</f>
        <v/>
      </c>
      <c r="AA459" s="22">
        <f>IF(AND(P459&gt;0,Q459&gt;=0),P459-Q459,"")</f>
        <v/>
      </c>
      <c r="AB459" s="22">
        <f>IF(P459&gt;0,(P459-Q459)/P459,"")</f>
        <v/>
      </c>
    </row>
    <row r="460" hidden="1" ht="15.75" customHeight="1" s="44">
      <c r="A460" s="18">
        <f>IF('簡易入力モード'!A460&lt;&gt;"",'簡易入力モード'!A460,"")</f>
        <v/>
      </c>
      <c r="B460" s="18" t="n"/>
      <c r="C460" s="19">
        <f>IF('簡易入力モード'!B460&lt;&gt;"",'簡易入力モード'!B460,"")</f>
        <v/>
      </c>
      <c r="D460" s="19">
        <f>IF('簡易入力モード'!C460&lt;&gt;"",'簡易入力モード'!C460,"")</f>
        <v/>
      </c>
      <c r="E460" s="19" t="n"/>
      <c r="F460" s="19" t="n"/>
      <c r="G460" s="19" t="n"/>
      <c r="H460" s="19" t="n"/>
      <c r="I460" s="19" t="n"/>
      <c r="J460" s="19" t="n"/>
      <c r="K460" s="19" t="n"/>
      <c r="L460" s="20" t="n"/>
      <c r="M460" s="20" t="n"/>
      <c r="N460" s="20" t="n"/>
      <c r="O460" s="20" t="n"/>
      <c r="P460" s="20" t="n"/>
      <c r="Q460" s="20" t="n"/>
      <c r="R460" s="18">
        <f>IF('簡易入力モード'!E460&lt;&gt;"",'簡易入力モード'!E460,"")</f>
        <v/>
      </c>
      <c r="S460" s="21" t="n"/>
      <c r="T460" s="19" t="n"/>
      <c r="U460" s="22">
        <f>IFERROR(C460*(D460+E460),"")</f>
        <v/>
      </c>
      <c r="V460" s="22">
        <f>ROUND(100*(0.2*MIN(1,IFERROR(C460/20,0))+0.15*MIN(1,IFERROR(E460/30,0))+0.2*IF(TRIM(G460)="高",1,IF(TRIM(G460)="中",0.5,0))+0.15*IF(TRIM(H460)="高",1,IF(TRIM(H460)="中",0.5,0))+0.1*MIN(1,IFERROR(F460/20,0))+0.15*IF(TRIM(I460)="高",1,IF(TRIM(I460)="中",0.5,0))+0.15*(1-IF(TRIM(J460)="高",1,IF(TRIM(J460)="中",0.5,0)))),0)</f>
        <v/>
      </c>
      <c r="W460" s="22">
        <f>IF(G460="高",IF(H460&lt;&gt;"低","GAS",IF(I460="高","NotebookLM","Gem")),IF(I460="高","NotebookLM","Gem"))</f>
        <v/>
      </c>
      <c r="X460" s="22">
        <f>IF(W460="Gem",0.4,IF(W460="NotebookLM",0.5,IF(W460="GAS",0.7,IF(W460="Microsoft Copilot",0.4,IF(W460="Microsoft 365 AI",0.4,IF(W460="Power Automate",0.7,IF(W460="Power Apps",0.6,IF(W460="ChatGPT",0.5,IF(W460="Claude",0.5,IF(W460="Gemini",0.5,IF(W460="Dify",0.6,IF(W460="n8n",0.7,IF(W460="Make",0.7,IF(W460="Zapier",0.7,IF(W460="その他",0.5,0.5)))))))))))))))</f>
        <v/>
      </c>
      <c r="Y460" s="22">
        <f>IFERROR(U460*(1-X460),"")</f>
        <v/>
      </c>
      <c r="Z460" s="22">
        <f>IFERROR(U460-Y460,"")</f>
        <v/>
      </c>
      <c r="AA460" s="22">
        <f>IF(AND(P460&gt;0,Q460&gt;=0),P460-Q460,"")</f>
        <v/>
      </c>
      <c r="AB460" s="22">
        <f>IF(P460&gt;0,(P460-Q460)/P460,"")</f>
        <v/>
      </c>
    </row>
    <row r="461" hidden="1" ht="15.75" customHeight="1" s="44">
      <c r="A461" s="18">
        <f>IF('簡易入力モード'!A461&lt;&gt;"",'簡易入力モード'!A461,"")</f>
        <v/>
      </c>
      <c r="B461" s="18" t="n"/>
      <c r="C461" s="19">
        <f>IF('簡易入力モード'!B461&lt;&gt;"",'簡易入力モード'!B461,"")</f>
        <v/>
      </c>
      <c r="D461" s="19">
        <f>IF('簡易入力モード'!C461&lt;&gt;"",'簡易入力モード'!C461,"")</f>
        <v/>
      </c>
      <c r="E461" s="19" t="n"/>
      <c r="F461" s="19" t="n"/>
      <c r="G461" s="19" t="n"/>
      <c r="H461" s="19" t="n"/>
      <c r="I461" s="19" t="n"/>
      <c r="J461" s="19" t="n"/>
      <c r="K461" s="19" t="n"/>
      <c r="L461" s="20" t="n"/>
      <c r="M461" s="20" t="n"/>
      <c r="N461" s="20" t="n"/>
      <c r="O461" s="20" t="n"/>
      <c r="P461" s="20" t="n"/>
      <c r="Q461" s="20" t="n"/>
      <c r="R461" s="18">
        <f>IF('簡易入力モード'!E461&lt;&gt;"",'簡易入力モード'!E461,"")</f>
        <v/>
      </c>
      <c r="S461" s="21" t="n"/>
      <c r="T461" s="19" t="n"/>
      <c r="U461" s="22">
        <f>IFERROR(C461*(D461+E461),"")</f>
        <v/>
      </c>
      <c r="V461" s="22">
        <f>ROUND(100*(0.2*MIN(1,IFERROR(C461/20,0))+0.15*MIN(1,IFERROR(E461/30,0))+0.2*IF(TRIM(G461)="高",1,IF(TRIM(G461)="中",0.5,0))+0.15*IF(TRIM(H461)="高",1,IF(TRIM(H461)="中",0.5,0))+0.1*MIN(1,IFERROR(F461/20,0))+0.15*IF(TRIM(I461)="高",1,IF(TRIM(I461)="中",0.5,0))+0.15*(1-IF(TRIM(J461)="高",1,IF(TRIM(J461)="中",0.5,0)))),0)</f>
        <v/>
      </c>
      <c r="W461" s="22">
        <f>IF(G461="高",IF(H461&lt;&gt;"低","GAS",IF(I461="高","NotebookLM","Gem")),IF(I461="高","NotebookLM","Gem"))</f>
        <v/>
      </c>
      <c r="X461" s="22">
        <f>IF(W461="Gem",0.4,IF(W461="NotebookLM",0.5,IF(W461="GAS",0.7,IF(W461="Microsoft Copilot",0.4,IF(W461="Microsoft 365 AI",0.4,IF(W461="Power Automate",0.7,IF(W461="Power Apps",0.6,IF(W461="ChatGPT",0.5,IF(W461="Claude",0.5,IF(W461="Gemini",0.5,IF(W461="Dify",0.6,IF(W461="n8n",0.7,IF(W461="Make",0.7,IF(W461="Zapier",0.7,IF(W461="その他",0.5,0.5)))))))))))))))</f>
        <v/>
      </c>
      <c r="Y461" s="22">
        <f>IFERROR(U461*(1-X461),"")</f>
        <v/>
      </c>
      <c r="Z461" s="22">
        <f>IFERROR(U461-Y461,"")</f>
        <v/>
      </c>
      <c r="AA461" s="22">
        <f>IF(AND(P461&gt;0,Q461&gt;=0),P461-Q461,"")</f>
        <v/>
      </c>
      <c r="AB461" s="22">
        <f>IF(P461&gt;0,(P461-Q461)/P461,"")</f>
        <v/>
      </c>
    </row>
    <row r="462" hidden="1" ht="15.75" customHeight="1" s="44">
      <c r="A462" s="18">
        <f>IF('簡易入力モード'!A462&lt;&gt;"",'簡易入力モード'!A462,"")</f>
        <v/>
      </c>
      <c r="B462" s="18" t="n"/>
      <c r="C462" s="19">
        <f>IF('簡易入力モード'!B462&lt;&gt;"",'簡易入力モード'!B462,"")</f>
        <v/>
      </c>
      <c r="D462" s="19">
        <f>IF('簡易入力モード'!C462&lt;&gt;"",'簡易入力モード'!C462,"")</f>
        <v/>
      </c>
      <c r="E462" s="19" t="n"/>
      <c r="F462" s="19" t="n"/>
      <c r="G462" s="19" t="n"/>
      <c r="H462" s="19" t="n"/>
      <c r="I462" s="19" t="n"/>
      <c r="J462" s="19" t="n"/>
      <c r="K462" s="19" t="n"/>
      <c r="L462" s="20" t="n"/>
      <c r="M462" s="20" t="n"/>
      <c r="N462" s="20" t="n"/>
      <c r="O462" s="20" t="n"/>
      <c r="P462" s="20" t="n"/>
      <c r="Q462" s="20" t="n"/>
      <c r="R462" s="18">
        <f>IF('簡易入力モード'!E462&lt;&gt;"",'簡易入力モード'!E462,"")</f>
        <v/>
      </c>
      <c r="S462" s="21" t="n"/>
      <c r="T462" s="19" t="n"/>
      <c r="U462" s="22">
        <f>IFERROR(C462*(D462+E462),"")</f>
        <v/>
      </c>
      <c r="V462" s="22">
        <f>ROUND(100*(0.2*MIN(1,IFERROR(C462/20,0))+0.15*MIN(1,IFERROR(E462/30,0))+0.2*IF(TRIM(G462)="高",1,IF(TRIM(G462)="中",0.5,0))+0.15*IF(TRIM(H462)="高",1,IF(TRIM(H462)="中",0.5,0))+0.1*MIN(1,IFERROR(F462/20,0))+0.15*IF(TRIM(I462)="高",1,IF(TRIM(I462)="中",0.5,0))+0.15*(1-IF(TRIM(J462)="高",1,IF(TRIM(J462)="中",0.5,0)))),0)</f>
        <v/>
      </c>
      <c r="W462" s="22">
        <f>IF(G462="高",IF(H462&lt;&gt;"低","GAS",IF(I462="高","NotebookLM","Gem")),IF(I462="高","NotebookLM","Gem"))</f>
        <v/>
      </c>
      <c r="X462" s="22">
        <f>IF(W462="Gem",0.4,IF(W462="NotebookLM",0.5,IF(W462="GAS",0.7,IF(W462="Microsoft Copilot",0.4,IF(W462="Microsoft 365 AI",0.4,IF(W462="Power Automate",0.7,IF(W462="Power Apps",0.6,IF(W462="ChatGPT",0.5,IF(W462="Claude",0.5,IF(W462="Gemini",0.5,IF(W462="Dify",0.6,IF(W462="n8n",0.7,IF(W462="Make",0.7,IF(W462="Zapier",0.7,IF(W462="その他",0.5,0.5)))))))))))))))</f>
        <v/>
      </c>
      <c r="Y462" s="22">
        <f>IFERROR(U462*(1-X462),"")</f>
        <v/>
      </c>
      <c r="Z462" s="22">
        <f>IFERROR(U462-Y462,"")</f>
        <v/>
      </c>
      <c r="AA462" s="22">
        <f>IF(AND(P462&gt;0,Q462&gt;=0),P462-Q462,"")</f>
        <v/>
      </c>
      <c r="AB462" s="22">
        <f>IF(P462&gt;0,(P462-Q462)/P462,"")</f>
        <v/>
      </c>
    </row>
    <row r="463" hidden="1" ht="15.75" customHeight="1" s="44">
      <c r="A463" s="18">
        <f>IF('簡易入力モード'!A463&lt;&gt;"",'簡易入力モード'!A463,"")</f>
        <v/>
      </c>
      <c r="B463" s="18" t="n"/>
      <c r="C463" s="19">
        <f>IF('簡易入力モード'!B463&lt;&gt;"",'簡易入力モード'!B463,"")</f>
        <v/>
      </c>
      <c r="D463" s="19">
        <f>IF('簡易入力モード'!C463&lt;&gt;"",'簡易入力モード'!C463,"")</f>
        <v/>
      </c>
      <c r="E463" s="19" t="n"/>
      <c r="F463" s="19" t="n"/>
      <c r="G463" s="19" t="n"/>
      <c r="H463" s="19" t="n"/>
      <c r="I463" s="19" t="n"/>
      <c r="J463" s="19" t="n"/>
      <c r="K463" s="19" t="n"/>
      <c r="L463" s="20" t="n"/>
      <c r="M463" s="20" t="n"/>
      <c r="N463" s="20" t="n"/>
      <c r="O463" s="20" t="n"/>
      <c r="P463" s="20" t="n"/>
      <c r="Q463" s="20" t="n"/>
      <c r="R463" s="18">
        <f>IF('簡易入力モード'!E463&lt;&gt;"",'簡易入力モード'!E463,"")</f>
        <v/>
      </c>
      <c r="S463" s="21" t="n"/>
      <c r="T463" s="19" t="n"/>
      <c r="U463" s="22">
        <f>IFERROR(C463*(D463+E463),"")</f>
        <v/>
      </c>
      <c r="V463" s="22">
        <f>ROUND(100*(0.2*MIN(1,IFERROR(C463/20,0))+0.15*MIN(1,IFERROR(E463/30,0))+0.2*IF(TRIM(G463)="高",1,IF(TRIM(G463)="中",0.5,0))+0.15*IF(TRIM(H463)="高",1,IF(TRIM(H463)="中",0.5,0))+0.1*MIN(1,IFERROR(F463/20,0))+0.15*IF(TRIM(I463)="高",1,IF(TRIM(I463)="中",0.5,0))+0.15*(1-IF(TRIM(J463)="高",1,IF(TRIM(J463)="中",0.5,0)))),0)</f>
        <v/>
      </c>
      <c r="W463" s="22">
        <f>IF(G463="高",IF(H463&lt;&gt;"低","GAS",IF(I463="高","NotebookLM","Gem")),IF(I463="高","NotebookLM","Gem"))</f>
        <v/>
      </c>
      <c r="X463" s="22">
        <f>IF(W463="Gem",0.4,IF(W463="NotebookLM",0.5,IF(W463="GAS",0.7,IF(W463="Microsoft Copilot",0.4,IF(W463="Microsoft 365 AI",0.4,IF(W463="Power Automate",0.7,IF(W463="Power Apps",0.6,IF(W463="ChatGPT",0.5,IF(W463="Claude",0.5,IF(W463="Gemini",0.5,IF(W463="Dify",0.6,IF(W463="n8n",0.7,IF(W463="Make",0.7,IF(W463="Zapier",0.7,IF(W463="その他",0.5,0.5)))))))))))))))</f>
        <v/>
      </c>
      <c r="Y463" s="22">
        <f>IFERROR(U463*(1-X463),"")</f>
        <v/>
      </c>
      <c r="Z463" s="22">
        <f>IFERROR(U463-Y463,"")</f>
        <v/>
      </c>
      <c r="AA463" s="22">
        <f>IF(AND(P463&gt;0,Q463&gt;=0),P463-Q463,"")</f>
        <v/>
      </c>
      <c r="AB463" s="22">
        <f>IF(P463&gt;0,(P463-Q463)/P463,"")</f>
        <v/>
      </c>
    </row>
    <row r="464" hidden="1" ht="15.75" customHeight="1" s="44">
      <c r="A464" s="18">
        <f>IF('簡易入力モード'!A464&lt;&gt;"",'簡易入力モード'!A464,"")</f>
        <v/>
      </c>
      <c r="B464" s="18" t="n"/>
      <c r="C464" s="19">
        <f>IF('簡易入力モード'!B464&lt;&gt;"",'簡易入力モード'!B464,"")</f>
        <v/>
      </c>
      <c r="D464" s="19">
        <f>IF('簡易入力モード'!C464&lt;&gt;"",'簡易入力モード'!C464,"")</f>
        <v/>
      </c>
      <c r="E464" s="19" t="n"/>
      <c r="F464" s="19" t="n"/>
      <c r="G464" s="19" t="n"/>
      <c r="H464" s="19" t="n"/>
      <c r="I464" s="19" t="n"/>
      <c r="J464" s="19" t="n"/>
      <c r="K464" s="19" t="n"/>
      <c r="L464" s="20" t="n"/>
      <c r="M464" s="20" t="n"/>
      <c r="N464" s="20" t="n"/>
      <c r="O464" s="20" t="n"/>
      <c r="P464" s="20" t="n"/>
      <c r="Q464" s="20" t="n"/>
      <c r="R464" s="18">
        <f>IF('簡易入力モード'!E464&lt;&gt;"",'簡易入力モード'!E464,"")</f>
        <v/>
      </c>
      <c r="S464" s="21" t="n"/>
      <c r="T464" s="19" t="n"/>
      <c r="U464" s="22">
        <f>IFERROR(C464*(D464+E464),"")</f>
        <v/>
      </c>
      <c r="V464" s="22">
        <f>ROUND(100*(0.2*MIN(1,IFERROR(C464/20,0))+0.15*MIN(1,IFERROR(E464/30,0))+0.2*IF(TRIM(G464)="高",1,IF(TRIM(G464)="中",0.5,0))+0.15*IF(TRIM(H464)="高",1,IF(TRIM(H464)="中",0.5,0))+0.1*MIN(1,IFERROR(F464/20,0))+0.15*IF(TRIM(I464)="高",1,IF(TRIM(I464)="中",0.5,0))+0.15*(1-IF(TRIM(J464)="高",1,IF(TRIM(J464)="中",0.5,0)))),0)</f>
        <v/>
      </c>
      <c r="W464" s="22">
        <f>IF(G464="高",IF(H464&lt;&gt;"低","GAS",IF(I464="高","NotebookLM","Gem")),IF(I464="高","NotebookLM","Gem"))</f>
        <v/>
      </c>
      <c r="X464" s="22">
        <f>IF(W464="Gem",0.4,IF(W464="NotebookLM",0.5,IF(W464="GAS",0.7,IF(W464="Microsoft Copilot",0.4,IF(W464="Microsoft 365 AI",0.4,IF(W464="Power Automate",0.7,IF(W464="Power Apps",0.6,IF(W464="ChatGPT",0.5,IF(W464="Claude",0.5,IF(W464="Gemini",0.5,IF(W464="Dify",0.6,IF(W464="n8n",0.7,IF(W464="Make",0.7,IF(W464="Zapier",0.7,IF(W464="その他",0.5,0.5)))))))))))))))</f>
        <v/>
      </c>
      <c r="Y464" s="22">
        <f>IFERROR(U464*(1-X464),"")</f>
        <v/>
      </c>
      <c r="Z464" s="22">
        <f>IFERROR(U464-Y464,"")</f>
        <v/>
      </c>
      <c r="AA464" s="22">
        <f>IF(AND(P464&gt;0,Q464&gt;=0),P464-Q464,"")</f>
        <v/>
      </c>
      <c r="AB464" s="22">
        <f>IF(P464&gt;0,(P464-Q464)/P464,"")</f>
        <v/>
      </c>
    </row>
    <row r="465" hidden="1" ht="15.75" customHeight="1" s="44">
      <c r="A465" s="18">
        <f>IF('簡易入力モード'!A465&lt;&gt;"",'簡易入力モード'!A465,"")</f>
        <v/>
      </c>
      <c r="B465" s="18" t="n"/>
      <c r="C465" s="19">
        <f>IF('簡易入力モード'!B465&lt;&gt;"",'簡易入力モード'!B465,"")</f>
        <v/>
      </c>
      <c r="D465" s="19">
        <f>IF('簡易入力モード'!C465&lt;&gt;"",'簡易入力モード'!C465,"")</f>
        <v/>
      </c>
      <c r="E465" s="19" t="n"/>
      <c r="F465" s="19" t="n"/>
      <c r="G465" s="19" t="n"/>
      <c r="H465" s="19" t="n"/>
      <c r="I465" s="19" t="n"/>
      <c r="J465" s="19" t="n"/>
      <c r="K465" s="19" t="n"/>
      <c r="L465" s="20" t="n"/>
      <c r="M465" s="20" t="n"/>
      <c r="N465" s="20" t="n"/>
      <c r="O465" s="20" t="n"/>
      <c r="P465" s="20" t="n"/>
      <c r="Q465" s="20" t="n"/>
      <c r="R465" s="18">
        <f>IF('簡易入力モード'!E465&lt;&gt;"",'簡易入力モード'!E465,"")</f>
        <v/>
      </c>
      <c r="S465" s="21" t="n"/>
      <c r="T465" s="19" t="n"/>
      <c r="U465" s="22">
        <f>IFERROR(C465*(D465+E465),"")</f>
        <v/>
      </c>
      <c r="V465" s="22">
        <f>ROUND(100*(0.2*MIN(1,IFERROR(C465/20,0))+0.15*MIN(1,IFERROR(E465/30,0))+0.2*IF(TRIM(G465)="高",1,IF(TRIM(G465)="中",0.5,0))+0.15*IF(TRIM(H465)="高",1,IF(TRIM(H465)="中",0.5,0))+0.1*MIN(1,IFERROR(F465/20,0))+0.15*IF(TRIM(I465)="高",1,IF(TRIM(I465)="中",0.5,0))+0.15*(1-IF(TRIM(J465)="高",1,IF(TRIM(J465)="中",0.5,0)))),0)</f>
        <v/>
      </c>
      <c r="W465" s="22">
        <f>IF(G465="高",IF(H465&lt;&gt;"低","GAS",IF(I465="高","NotebookLM","Gem")),IF(I465="高","NotebookLM","Gem"))</f>
        <v/>
      </c>
      <c r="X465" s="22">
        <f>IF(W465="Gem",0.4,IF(W465="NotebookLM",0.5,IF(W465="GAS",0.7,IF(W465="Microsoft Copilot",0.4,IF(W465="Microsoft 365 AI",0.4,IF(W465="Power Automate",0.7,IF(W465="Power Apps",0.6,IF(W465="ChatGPT",0.5,IF(W465="Claude",0.5,IF(W465="Gemini",0.5,IF(W465="Dify",0.6,IF(W465="n8n",0.7,IF(W465="Make",0.7,IF(W465="Zapier",0.7,IF(W465="その他",0.5,0.5)))))))))))))))</f>
        <v/>
      </c>
      <c r="Y465" s="22">
        <f>IFERROR(U465*(1-X465),"")</f>
        <v/>
      </c>
      <c r="Z465" s="22">
        <f>IFERROR(U465-Y465,"")</f>
        <v/>
      </c>
      <c r="AA465" s="22">
        <f>IF(AND(P465&gt;0,Q465&gt;=0),P465-Q465,"")</f>
        <v/>
      </c>
      <c r="AB465" s="22">
        <f>IF(P465&gt;0,(P465-Q465)/P465,"")</f>
        <v/>
      </c>
    </row>
    <row r="466" hidden="1" ht="15.75" customHeight="1" s="44">
      <c r="A466" s="18">
        <f>IF('簡易入力モード'!A466&lt;&gt;"",'簡易入力モード'!A466,"")</f>
        <v/>
      </c>
      <c r="B466" s="18" t="n"/>
      <c r="C466" s="19">
        <f>IF('簡易入力モード'!B466&lt;&gt;"",'簡易入力モード'!B466,"")</f>
        <v/>
      </c>
      <c r="D466" s="19">
        <f>IF('簡易入力モード'!C466&lt;&gt;"",'簡易入力モード'!C466,"")</f>
        <v/>
      </c>
      <c r="E466" s="19" t="n"/>
      <c r="F466" s="19" t="n"/>
      <c r="G466" s="19" t="n"/>
      <c r="H466" s="19" t="n"/>
      <c r="I466" s="19" t="n"/>
      <c r="J466" s="19" t="n"/>
      <c r="K466" s="19" t="n"/>
      <c r="L466" s="20" t="n"/>
      <c r="M466" s="20" t="n"/>
      <c r="N466" s="20" t="n"/>
      <c r="O466" s="20" t="n"/>
      <c r="P466" s="20" t="n"/>
      <c r="Q466" s="20" t="n"/>
      <c r="R466" s="18">
        <f>IF('簡易入力モード'!E466&lt;&gt;"",'簡易入力モード'!E466,"")</f>
        <v/>
      </c>
      <c r="S466" s="21" t="n"/>
      <c r="T466" s="19" t="n"/>
      <c r="U466" s="22">
        <f>IFERROR(C466*(D466+E466),"")</f>
        <v/>
      </c>
      <c r="V466" s="22">
        <f>ROUND(100*(0.2*MIN(1,IFERROR(C466/20,0))+0.15*MIN(1,IFERROR(E466/30,0))+0.2*IF(TRIM(G466)="高",1,IF(TRIM(G466)="中",0.5,0))+0.15*IF(TRIM(H466)="高",1,IF(TRIM(H466)="中",0.5,0))+0.1*MIN(1,IFERROR(F466/20,0))+0.15*IF(TRIM(I466)="高",1,IF(TRIM(I466)="中",0.5,0))+0.15*(1-IF(TRIM(J466)="高",1,IF(TRIM(J466)="中",0.5,0)))),0)</f>
        <v/>
      </c>
      <c r="W466" s="22">
        <f>IF(G466="高",IF(H466&lt;&gt;"低","GAS",IF(I466="高","NotebookLM","Gem")),IF(I466="高","NotebookLM","Gem"))</f>
        <v/>
      </c>
      <c r="X466" s="22">
        <f>IF(W466="Gem",0.4,IF(W466="NotebookLM",0.5,IF(W466="GAS",0.7,IF(W466="Microsoft Copilot",0.4,IF(W466="Microsoft 365 AI",0.4,IF(W466="Power Automate",0.7,IF(W466="Power Apps",0.6,IF(W466="ChatGPT",0.5,IF(W466="Claude",0.5,IF(W466="Gemini",0.5,IF(W466="Dify",0.6,IF(W466="n8n",0.7,IF(W466="Make",0.7,IF(W466="Zapier",0.7,IF(W466="その他",0.5,0.5)))))))))))))))</f>
        <v/>
      </c>
      <c r="Y466" s="22">
        <f>IFERROR(U466*(1-X466),"")</f>
        <v/>
      </c>
      <c r="Z466" s="22">
        <f>IFERROR(U466-Y466,"")</f>
        <v/>
      </c>
      <c r="AA466" s="22">
        <f>IF(AND(P466&gt;0,Q466&gt;=0),P466-Q466,"")</f>
        <v/>
      </c>
      <c r="AB466" s="22">
        <f>IF(P466&gt;0,(P466-Q466)/P466,"")</f>
        <v/>
      </c>
    </row>
    <row r="467" hidden="1" ht="15.75" customHeight="1" s="44">
      <c r="A467" s="18">
        <f>IF('簡易入力モード'!A467&lt;&gt;"",'簡易入力モード'!A467,"")</f>
        <v/>
      </c>
      <c r="B467" s="18" t="n"/>
      <c r="C467" s="19">
        <f>IF('簡易入力モード'!B467&lt;&gt;"",'簡易入力モード'!B467,"")</f>
        <v/>
      </c>
      <c r="D467" s="19">
        <f>IF('簡易入力モード'!C467&lt;&gt;"",'簡易入力モード'!C467,"")</f>
        <v/>
      </c>
      <c r="E467" s="19" t="n"/>
      <c r="F467" s="19" t="n"/>
      <c r="G467" s="19" t="n"/>
      <c r="H467" s="19" t="n"/>
      <c r="I467" s="19" t="n"/>
      <c r="J467" s="19" t="n"/>
      <c r="K467" s="19" t="n"/>
      <c r="L467" s="20" t="n"/>
      <c r="M467" s="20" t="n"/>
      <c r="N467" s="20" t="n"/>
      <c r="O467" s="20" t="n"/>
      <c r="P467" s="20" t="n"/>
      <c r="Q467" s="20" t="n"/>
      <c r="R467" s="18">
        <f>IF('簡易入力モード'!E467&lt;&gt;"",'簡易入力モード'!E467,"")</f>
        <v/>
      </c>
      <c r="S467" s="21" t="n"/>
      <c r="T467" s="19" t="n"/>
      <c r="U467" s="22">
        <f>IFERROR(C467*(D467+E467),"")</f>
        <v/>
      </c>
      <c r="V467" s="22">
        <f>ROUND(100*(0.2*MIN(1,IFERROR(C467/20,0))+0.15*MIN(1,IFERROR(E467/30,0))+0.2*IF(TRIM(G467)="高",1,IF(TRIM(G467)="中",0.5,0))+0.15*IF(TRIM(H467)="高",1,IF(TRIM(H467)="中",0.5,0))+0.1*MIN(1,IFERROR(F467/20,0))+0.15*IF(TRIM(I467)="高",1,IF(TRIM(I467)="中",0.5,0))+0.15*(1-IF(TRIM(J467)="高",1,IF(TRIM(J467)="中",0.5,0)))),0)</f>
        <v/>
      </c>
      <c r="W467" s="22">
        <f>IF(G467="高",IF(H467&lt;&gt;"低","GAS",IF(I467="高","NotebookLM","Gem")),IF(I467="高","NotebookLM","Gem"))</f>
        <v/>
      </c>
      <c r="X467" s="22">
        <f>IF(W467="Gem",0.4,IF(W467="NotebookLM",0.5,IF(W467="GAS",0.7,IF(W467="Microsoft Copilot",0.4,IF(W467="Microsoft 365 AI",0.4,IF(W467="Power Automate",0.7,IF(W467="Power Apps",0.6,IF(W467="ChatGPT",0.5,IF(W467="Claude",0.5,IF(W467="Gemini",0.5,IF(W467="Dify",0.6,IF(W467="n8n",0.7,IF(W467="Make",0.7,IF(W467="Zapier",0.7,IF(W467="その他",0.5,0.5)))))))))))))))</f>
        <v/>
      </c>
      <c r="Y467" s="22">
        <f>IFERROR(U467*(1-X467),"")</f>
        <v/>
      </c>
      <c r="Z467" s="22">
        <f>IFERROR(U467-Y467,"")</f>
        <v/>
      </c>
      <c r="AA467" s="22">
        <f>IF(AND(P467&gt;0,Q467&gt;=0),P467-Q467,"")</f>
        <v/>
      </c>
      <c r="AB467" s="22">
        <f>IF(P467&gt;0,(P467-Q467)/P467,"")</f>
        <v/>
      </c>
    </row>
    <row r="468" hidden="1" ht="15.75" customHeight="1" s="44">
      <c r="A468" s="18">
        <f>IF('簡易入力モード'!A468&lt;&gt;"",'簡易入力モード'!A468,"")</f>
        <v/>
      </c>
      <c r="B468" s="18" t="n"/>
      <c r="C468" s="19">
        <f>IF('簡易入力モード'!B468&lt;&gt;"",'簡易入力モード'!B468,"")</f>
        <v/>
      </c>
      <c r="D468" s="19">
        <f>IF('簡易入力モード'!C468&lt;&gt;"",'簡易入力モード'!C468,"")</f>
        <v/>
      </c>
      <c r="E468" s="19" t="n"/>
      <c r="F468" s="19" t="n"/>
      <c r="G468" s="19" t="n"/>
      <c r="H468" s="19" t="n"/>
      <c r="I468" s="19" t="n"/>
      <c r="J468" s="19" t="n"/>
      <c r="K468" s="19" t="n"/>
      <c r="L468" s="20" t="n"/>
      <c r="M468" s="20" t="n"/>
      <c r="N468" s="20" t="n"/>
      <c r="O468" s="20" t="n"/>
      <c r="P468" s="20" t="n"/>
      <c r="Q468" s="20" t="n"/>
      <c r="R468" s="18">
        <f>IF('簡易入力モード'!E468&lt;&gt;"",'簡易入力モード'!E468,"")</f>
        <v/>
      </c>
      <c r="S468" s="21" t="n"/>
      <c r="T468" s="19" t="n"/>
      <c r="U468" s="22">
        <f>IFERROR(C468*(D468+E468),"")</f>
        <v/>
      </c>
      <c r="V468" s="22">
        <f>ROUND(100*(0.2*MIN(1,IFERROR(C468/20,0))+0.15*MIN(1,IFERROR(E468/30,0))+0.2*IF(TRIM(G468)="高",1,IF(TRIM(G468)="中",0.5,0))+0.15*IF(TRIM(H468)="高",1,IF(TRIM(H468)="中",0.5,0))+0.1*MIN(1,IFERROR(F468/20,0))+0.15*IF(TRIM(I468)="高",1,IF(TRIM(I468)="中",0.5,0))+0.15*(1-IF(TRIM(J468)="高",1,IF(TRIM(J468)="中",0.5,0)))),0)</f>
        <v/>
      </c>
      <c r="W468" s="22">
        <f>IF(G468="高",IF(H468&lt;&gt;"低","GAS",IF(I468="高","NotebookLM","Gem")),IF(I468="高","NotebookLM","Gem"))</f>
        <v/>
      </c>
      <c r="X468" s="22">
        <f>IF(W468="Gem",0.4,IF(W468="NotebookLM",0.5,IF(W468="GAS",0.7,IF(W468="Microsoft Copilot",0.4,IF(W468="Microsoft 365 AI",0.4,IF(W468="Power Automate",0.7,IF(W468="Power Apps",0.6,IF(W468="ChatGPT",0.5,IF(W468="Claude",0.5,IF(W468="Gemini",0.5,IF(W468="Dify",0.6,IF(W468="n8n",0.7,IF(W468="Make",0.7,IF(W468="Zapier",0.7,IF(W468="その他",0.5,0.5)))))))))))))))</f>
        <v/>
      </c>
      <c r="Y468" s="22">
        <f>IFERROR(U468*(1-X468),"")</f>
        <v/>
      </c>
      <c r="Z468" s="22">
        <f>IFERROR(U468-Y468,"")</f>
        <v/>
      </c>
      <c r="AA468" s="22">
        <f>IF(AND(P468&gt;0,Q468&gt;=0),P468-Q468,"")</f>
        <v/>
      </c>
      <c r="AB468" s="22">
        <f>IF(P468&gt;0,(P468-Q468)/P468,"")</f>
        <v/>
      </c>
    </row>
    <row r="469" hidden="1" ht="15.75" customHeight="1" s="44">
      <c r="A469" s="18">
        <f>IF('簡易入力モード'!A469&lt;&gt;"",'簡易入力モード'!A469,"")</f>
        <v/>
      </c>
      <c r="B469" s="18" t="n"/>
      <c r="C469" s="19">
        <f>IF('簡易入力モード'!B469&lt;&gt;"",'簡易入力モード'!B469,"")</f>
        <v/>
      </c>
      <c r="D469" s="19">
        <f>IF('簡易入力モード'!C469&lt;&gt;"",'簡易入力モード'!C469,"")</f>
        <v/>
      </c>
      <c r="E469" s="19" t="n"/>
      <c r="F469" s="19" t="n"/>
      <c r="G469" s="19" t="n"/>
      <c r="H469" s="19" t="n"/>
      <c r="I469" s="19" t="n"/>
      <c r="J469" s="19" t="n"/>
      <c r="K469" s="19" t="n"/>
      <c r="L469" s="20" t="n"/>
      <c r="M469" s="20" t="n"/>
      <c r="N469" s="20" t="n"/>
      <c r="O469" s="20" t="n"/>
      <c r="P469" s="20" t="n"/>
      <c r="Q469" s="20" t="n"/>
      <c r="R469" s="18">
        <f>IF('簡易入力モード'!E469&lt;&gt;"",'簡易入力モード'!E469,"")</f>
        <v/>
      </c>
      <c r="S469" s="21" t="n"/>
      <c r="T469" s="19" t="n"/>
      <c r="U469" s="22">
        <f>IFERROR(C469*(D469+E469),"")</f>
        <v/>
      </c>
      <c r="V469" s="22">
        <f>ROUND(100*(0.2*MIN(1,IFERROR(C469/20,0))+0.15*MIN(1,IFERROR(E469/30,0))+0.2*IF(TRIM(G469)="高",1,IF(TRIM(G469)="中",0.5,0))+0.15*IF(TRIM(H469)="高",1,IF(TRIM(H469)="中",0.5,0))+0.1*MIN(1,IFERROR(F469/20,0))+0.15*IF(TRIM(I469)="高",1,IF(TRIM(I469)="中",0.5,0))+0.15*(1-IF(TRIM(J469)="高",1,IF(TRIM(J469)="中",0.5,0)))),0)</f>
        <v/>
      </c>
      <c r="W469" s="22">
        <f>IF(G469="高",IF(H469&lt;&gt;"低","GAS",IF(I469="高","NotebookLM","Gem")),IF(I469="高","NotebookLM","Gem"))</f>
        <v/>
      </c>
      <c r="X469" s="22">
        <f>IF(W469="Gem",0.4,IF(W469="NotebookLM",0.5,IF(W469="GAS",0.7,IF(W469="Microsoft Copilot",0.4,IF(W469="Microsoft 365 AI",0.4,IF(W469="Power Automate",0.7,IF(W469="Power Apps",0.6,IF(W469="ChatGPT",0.5,IF(W469="Claude",0.5,IF(W469="Gemini",0.5,IF(W469="Dify",0.6,IF(W469="n8n",0.7,IF(W469="Make",0.7,IF(W469="Zapier",0.7,IF(W469="その他",0.5,0.5)))))))))))))))</f>
        <v/>
      </c>
      <c r="Y469" s="22">
        <f>IFERROR(U469*(1-X469),"")</f>
        <v/>
      </c>
      <c r="Z469" s="22">
        <f>IFERROR(U469-Y469,"")</f>
        <v/>
      </c>
      <c r="AA469" s="22">
        <f>IF(AND(P469&gt;0,Q469&gt;=0),P469-Q469,"")</f>
        <v/>
      </c>
      <c r="AB469" s="22">
        <f>IF(P469&gt;0,(P469-Q469)/P469,"")</f>
        <v/>
      </c>
    </row>
    <row r="470" hidden="1" ht="15.75" customHeight="1" s="44">
      <c r="A470" s="18">
        <f>IF('簡易入力モード'!A470&lt;&gt;"",'簡易入力モード'!A470,"")</f>
        <v/>
      </c>
      <c r="B470" s="18" t="n"/>
      <c r="C470" s="19">
        <f>IF('簡易入力モード'!B470&lt;&gt;"",'簡易入力モード'!B470,"")</f>
        <v/>
      </c>
      <c r="D470" s="19">
        <f>IF('簡易入力モード'!C470&lt;&gt;"",'簡易入力モード'!C470,"")</f>
        <v/>
      </c>
      <c r="E470" s="19" t="n"/>
      <c r="F470" s="19" t="n"/>
      <c r="G470" s="19" t="n"/>
      <c r="H470" s="19" t="n"/>
      <c r="I470" s="19" t="n"/>
      <c r="J470" s="19" t="n"/>
      <c r="K470" s="19" t="n"/>
      <c r="L470" s="20" t="n"/>
      <c r="M470" s="20" t="n"/>
      <c r="N470" s="20" t="n"/>
      <c r="O470" s="20" t="n"/>
      <c r="P470" s="20" t="n"/>
      <c r="Q470" s="20" t="n"/>
      <c r="R470" s="18">
        <f>IF('簡易入力モード'!E470&lt;&gt;"",'簡易入力モード'!E470,"")</f>
        <v/>
      </c>
      <c r="S470" s="21" t="n"/>
      <c r="T470" s="19" t="n"/>
      <c r="U470" s="22">
        <f>IFERROR(C470*(D470+E470),"")</f>
        <v/>
      </c>
      <c r="V470" s="22">
        <f>ROUND(100*(0.2*MIN(1,IFERROR(C470/20,0))+0.15*MIN(1,IFERROR(E470/30,0))+0.2*IF(TRIM(G470)="高",1,IF(TRIM(G470)="中",0.5,0))+0.15*IF(TRIM(H470)="高",1,IF(TRIM(H470)="中",0.5,0))+0.1*MIN(1,IFERROR(F470/20,0))+0.15*IF(TRIM(I470)="高",1,IF(TRIM(I470)="中",0.5,0))+0.15*(1-IF(TRIM(J470)="高",1,IF(TRIM(J470)="中",0.5,0)))),0)</f>
        <v/>
      </c>
      <c r="W470" s="22">
        <f>IF(G470="高",IF(H470&lt;&gt;"低","GAS",IF(I470="高","NotebookLM","Gem")),IF(I470="高","NotebookLM","Gem"))</f>
        <v/>
      </c>
      <c r="X470" s="22">
        <f>IF(W470="Gem",0.4,IF(W470="NotebookLM",0.5,IF(W470="GAS",0.7,IF(W470="Microsoft Copilot",0.4,IF(W470="Microsoft 365 AI",0.4,IF(W470="Power Automate",0.7,IF(W470="Power Apps",0.6,IF(W470="ChatGPT",0.5,IF(W470="Claude",0.5,IF(W470="Gemini",0.5,IF(W470="Dify",0.6,IF(W470="n8n",0.7,IF(W470="Make",0.7,IF(W470="Zapier",0.7,IF(W470="その他",0.5,0.5)))))))))))))))</f>
        <v/>
      </c>
      <c r="Y470" s="22">
        <f>IFERROR(U470*(1-X470),"")</f>
        <v/>
      </c>
      <c r="Z470" s="22">
        <f>IFERROR(U470-Y470,"")</f>
        <v/>
      </c>
      <c r="AA470" s="22">
        <f>IF(AND(P470&gt;0,Q470&gt;=0),P470-Q470,"")</f>
        <v/>
      </c>
      <c r="AB470" s="22">
        <f>IF(P470&gt;0,(P470-Q470)/P470,"")</f>
        <v/>
      </c>
    </row>
    <row r="471" hidden="1" ht="15.75" customHeight="1" s="44">
      <c r="A471" s="18">
        <f>IF('簡易入力モード'!A471&lt;&gt;"",'簡易入力モード'!A471,"")</f>
        <v/>
      </c>
      <c r="B471" s="18" t="n"/>
      <c r="C471" s="19">
        <f>IF('簡易入力モード'!B471&lt;&gt;"",'簡易入力モード'!B471,"")</f>
        <v/>
      </c>
      <c r="D471" s="19">
        <f>IF('簡易入力モード'!C471&lt;&gt;"",'簡易入力モード'!C471,"")</f>
        <v/>
      </c>
      <c r="E471" s="19" t="n"/>
      <c r="F471" s="19" t="n"/>
      <c r="G471" s="19" t="n"/>
      <c r="H471" s="19" t="n"/>
      <c r="I471" s="19" t="n"/>
      <c r="J471" s="19" t="n"/>
      <c r="K471" s="19" t="n"/>
      <c r="L471" s="20" t="n"/>
      <c r="M471" s="20" t="n"/>
      <c r="N471" s="20" t="n"/>
      <c r="O471" s="20" t="n"/>
      <c r="P471" s="20" t="n"/>
      <c r="Q471" s="20" t="n"/>
      <c r="R471" s="18">
        <f>IF('簡易入力モード'!E471&lt;&gt;"",'簡易入力モード'!E471,"")</f>
        <v/>
      </c>
      <c r="S471" s="21" t="n"/>
      <c r="T471" s="19" t="n"/>
      <c r="U471" s="22">
        <f>IFERROR(C471*(D471+E471),"")</f>
        <v/>
      </c>
      <c r="V471" s="22">
        <f>ROUND(100*(0.2*MIN(1,IFERROR(C471/20,0))+0.15*MIN(1,IFERROR(E471/30,0))+0.2*IF(TRIM(G471)="高",1,IF(TRIM(G471)="中",0.5,0))+0.15*IF(TRIM(H471)="高",1,IF(TRIM(H471)="中",0.5,0))+0.1*MIN(1,IFERROR(F471/20,0))+0.15*IF(TRIM(I471)="高",1,IF(TRIM(I471)="中",0.5,0))+0.15*(1-IF(TRIM(J471)="高",1,IF(TRIM(J471)="中",0.5,0)))),0)</f>
        <v/>
      </c>
      <c r="W471" s="22">
        <f>IF(G471="高",IF(H471&lt;&gt;"低","GAS",IF(I471="高","NotebookLM","Gem")),IF(I471="高","NotebookLM","Gem"))</f>
        <v/>
      </c>
      <c r="X471" s="22">
        <f>IF(W471="Gem",0.4,IF(W471="NotebookLM",0.5,IF(W471="GAS",0.7,IF(W471="Microsoft Copilot",0.4,IF(W471="Microsoft 365 AI",0.4,IF(W471="Power Automate",0.7,IF(W471="Power Apps",0.6,IF(W471="ChatGPT",0.5,IF(W471="Claude",0.5,IF(W471="Gemini",0.5,IF(W471="Dify",0.6,IF(W471="n8n",0.7,IF(W471="Make",0.7,IF(W471="Zapier",0.7,IF(W471="その他",0.5,0.5)))))))))))))))</f>
        <v/>
      </c>
      <c r="Y471" s="22">
        <f>IFERROR(U471*(1-X471),"")</f>
        <v/>
      </c>
      <c r="Z471" s="22">
        <f>IFERROR(U471-Y471,"")</f>
        <v/>
      </c>
      <c r="AA471" s="22">
        <f>IF(AND(P471&gt;0,Q471&gt;=0),P471-Q471,"")</f>
        <v/>
      </c>
      <c r="AB471" s="22">
        <f>IF(P471&gt;0,(P471-Q471)/P471,"")</f>
        <v/>
      </c>
    </row>
    <row r="472" hidden="1" ht="15.75" customHeight="1" s="44">
      <c r="A472" s="18">
        <f>IF('簡易入力モード'!A472&lt;&gt;"",'簡易入力モード'!A472,"")</f>
        <v/>
      </c>
      <c r="B472" s="18" t="n"/>
      <c r="C472" s="19">
        <f>IF('簡易入力モード'!B472&lt;&gt;"",'簡易入力モード'!B472,"")</f>
        <v/>
      </c>
      <c r="D472" s="19">
        <f>IF('簡易入力モード'!C472&lt;&gt;"",'簡易入力モード'!C472,"")</f>
        <v/>
      </c>
      <c r="E472" s="19" t="n"/>
      <c r="F472" s="19" t="n"/>
      <c r="G472" s="19" t="n"/>
      <c r="H472" s="19" t="n"/>
      <c r="I472" s="19" t="n"/>
      <c r="J472" s="19" t="n"/>
      <c r="K472" s="19" t="n"/>
      <c r="L472" s="20" t="n"/>
      <c r="M472" s="20" t="n"/>
      <c r="N472" s="20" t="n"/>
      <c r="O472" s="20" t="n"/>
      <c r="P472" s="20" t="n"/>
      <c r="Q472" s="20" t="n"/>
      <c r="R472" s="18">
        <f>IF('簡易入力モード'!E472&lt;&gt;"",'簡易入力モード'!E472,"")</f>
        <v/>
      </c>
      <c r="S472" s="21" t="n"/>
      <c r="T472" s="19" t="n"/>
      <c r="U472" s="22">
        <f>IFERROR(C472*(D472+E472),"")</f>
        <v/>
      </c>
      <c r="V472" s="22">
        <f>ROUND(100*(0.2*MIN(1,IFERROR(C472/20,0))+0.15*MIN(1,IFERROR(E472/30,0))+0.2*IF(TRIM(G472)="高",1,IF(TRIM(G472)="中",0.5,0))+0.15*IF(TRIM(H472)="高",1,IF(TRIM(H472)="中",0.5,0))+0.1*MIN(1,IFERROR(F472/20,0))+0.15*IF(TRIM(I472)="高",1,IF(TRIM(I472)="中",0.5,0))+0.15*(1-IF(TRIM(J472)="高",1,IF(TRIM(J472)="中",0.5,0)))),0)</f>
        <v/>
      </c>
      <c r="W472" s="22">
        <f>IF(G472="高",IF(H472&lt;&gt;"低","GAS",IF(I472="高","NotebookLM","Gem")),IF(I472="高","NotebookLM","Gem"))</f>
        <v/>
      </c>
      <c r="X472" s="22">
        <f>IF(W472="Gem",0.4,IF(W472="NotebookLM",0.5,IF(W472="GAS",0.7,IF(W472="Microsoft Copilot",0.4,IF(W472="Microsoft 365 AI",0.4,IF(W472="Power Automate",0.7,IF(W472="Power Apps",0.6,IF(W472="ChatGPT",0.5,IF(W472="Claude",0.5,IF(W472="Gemini",0.5,IF(W472="Dify",0.6,IF(W472="n8n",0.7,IF(W472="Make",0.7,IF(W472="Zapier",0.7,IF(W472="その他",0.5,0.5)))))))))))))))</f>
        <v/>
      </c>
      <c r="Y472" s="22">
        <f>IFERROR(U472*(1-X472),"")</f>
        <v/>
      </c>
      <c r="Z472" s="22">
        <f>IFERROR(U472-Y472,"")</f>
        <v/>
      </c>
      <c r="AA472" s="22">
        <f>IF(AND(P472&gt;0,Q472&gt;=0),P472-Q472,"")</f>
        <v/>
      </c>
      <c r="AB472" s="22">
        <f>IF(P472&gt;0,(P472-Q472)/P472,"")</f>
        <v/>
      </c>
    </row>
    <row r="473" hidden="1" ht="15.75" customHeight="1" s="44">
      <c r="A473" s="18">
        <f>IF('簡易入力モード'!A473&lt;&gt;"",'簡易入力モード'!A473,"")</f>
        <v/>
      </c>
      <c r="B473" s="18" t="n"/>
      <c r="C473" s="19">
        <f>IF('簡易入力モード'!B473&lt;&gt;"",'簡易入力モード'!B473,"")</f>
        <v/>
      </c>
      <c r="D473" s="19">
        <f>IF('簡易入力モード'!C473&lt;&gt;"",'簡易入力モード'!C473,"")</f>
        <v/>
      </c>
      <c r="E473" s="19" t="n"/>
      <c r="F473" s="19" t="n"/>
      <c r="G473" s="19" t="n"/>
      <c r="H473" s="19" t="n"/>
      <c r="I473" s="19" t="n"/>
      <c r="J473" s="19" t="n"/>
      <c r="K473" s="19" t="n"/>
      <c r="L473" s="20" t="n"/>
      <c r="M473" s="20" t="n"/>
      <c r="N473" s="20" t="n"/>
      <c r="O473" s="20" t="n"/>
      <c r="P473" s="20" t="n"/>
      <c r="Q473" s="20" t="n"/>
      <c r="R473" s="18">
        <f>IF('簡易入力モード'!E473&lt;&gt;"",'簡易入力モード'!E473,"")</f>
        <v/>
      </c>
      <c r="S473" s="21" t="n"/>
      <c r="T473" s="19" t="n"/>
      <c r="U473" s="22">
        <f>IFERROR(C473*(D473+E473),"")</f>
        <v/>
      </c>
      <c r="V473" s="22">
        <f>ROUND(100*(0.2*MIN(1,IFERROR(C473/20,0))+0.15*MIN(1,IFERROR(E473/30,0))+0.2*IF(TRIM(G473)="高",1,IF(TRIM(G473)="中",0.5,0))+0.15*IF(TRIM(H473)="高",1,IF(TRIM(H473)="中",0.5,0))+0.1*MIN(1,IFERROR(F473/20,0))+0.15*IF(TRIM(I473)="高",1,IF(TRIM(I473)="中",0.5,0))+0.15*(1-IF(TRIM(J473)="高",1,IF(TRIM(J473)="中",0.5,0)))),0)</f>
        <v/>
      </c>
      <c r="W473" s="22">
        <f>IF(G473="高",IF(H473&lt;&gt;"低","GAS",IF(I473="高","NotebookLM","Gem")),IF(I473="高","NotebookLM","Gem"))</f>
        <v/>
      </c>
      <c r="X473" s="22">
        <f>IF(W473="Gem",0.4,IF(W473="NotebookLM",0.5,IF(W473="GAS",0.7,IF(W473="Microsoft Copilot",0.4,IF(W473="Microsoft 365 AI",0.4,IF(W473="Power Automate",0.7,IF(W473="Power Apps",0.6,IF(W473="ChatGPT",0.5,IF(W473="Claude",0.5,IF(W473="Gemini",0.5,IF(W473="Dify",0.6,IF(W473="n8n",0.7,IF(W473="Make",0.7,IF(W473="Zapier",0.7,IF(W473="その他",0.5,0.5)))))))))))))))</f>
        <v/>
      </c>
      <c r="Y473" s="22">
        <f>IFERROR(U473*(1-X473),"")</f>
        <v/>
      </c>
      <c r="Z473" s="22">
        <f>IFERROR(U473-Y473,"")</f>
        <v/>
      </c>
      <c r="AA473" s="22">
        <f>IF(AND(P473&gt;0,Q473&gt;=0),P473-Q473,"")</f>
        <v/>
      </c>
      <c r="AB473" s="22">
        <f>IF(P473&gt;0,(P473-Q473)/P473,"")</f>
        <v/>
      </c>
    </row>
    <row r="474" hidden="1" ht="15.75" customHeight="1" s="44">
      <c r="A474" s="18">
        <f>IF('簡易入力モード'!A474&lt;&gt;"",'簡易入力モード'!A474,"")</f>
        <v/>
      </c>
      <c r="B474" s="18" t="n"/>
      <c r="C474" s="19">
        <f>IF('簡易入力モード'!B474&lt;&gt;"",'簡易入力モード'!B474,"")</f>
        <v/>
      </c>
      <c r="D474" s="19">
        <f>IF('簡易入力モード'!C474&lt;&gt;"",'簡易入力モード'!C474,"")</f>
        <v/>
      </c>
      <c r="E474" s="19" t="n"/>
      <c r="F474" s="19" t="n"/>
      <c r="G474" s="19" t="n"/>
      <c r="H474" s="19" t="n"/>
      <c r="I474" s="19" t="n"/>
      <c r="J474" s="19" t="n"/>
      <c r="K474" s="19" t="n"/>
      <c r="L474" s="20" t="n"/>
      <c r="M474" s="20" t="n"/>
      <c r="N474" s="20" t="n"/>
      <c r="O474" s="20" t="n"/>
      <c r="P474" s="20" t="n"/>
      <c r="Q474" s="20" t="n"/>
      <c r="R474" s="18">
        <f>IF('簡易入力モード'!E474&lt;&gt;"",'簡易入力モード'!E474,"")</f>
        <v/>
      </c>
      <c r="S474" s="21" t="n"/>
      <c r="T474" s="19" t="n"/>
      <c r="U474" s="22">
        <f>IFERROR(C474*(D474+E474),"")</f>
        <v/>
      </c>
      <c r="V474" s="22">
        <f>ROUND(100*(0.2*MIN(1,IFERROR(C474/20,0))+0.15*MIN(1,IFERROR(E474/30,0))+0.2*IF(TRIM(G474)="高",1,IF(TRIM(G474)="中",0.5,0))+0.15*IF(TRIM(H474)="高",1,IF(TRIM(H474)="中",0.5,0))+0.1*MIN(1,IFERROR(F474/20,0))+0.15*IF(TRIM(I474)="高",1,IF(TRIM(I474)="中",0.5,0))+0.15*(1-IF(TRIM(J474)="高",1,IF(TRIM(J474)="中",0.5,0)))),0)</f>
        <v/>
      </c>
      <c r="W474" s="22">
        <f>IF(G474="高",IF(H474&lt;&gt;"低","GAS",IF(I474="高","NotebookLM","Gem")),IF(I474="高","NotebookLM","Gem"))</f>
        <v/>
      </c>
      <c r="X474" s="22">
        <f>IF(W474="Gem",0.4,IF(W474="NotebookLM",0.5,IF(W474="GAS",0.7,IF(W474="Microsoft Copilot",0.4,IF(W474="Microsoft 365 AI",0.4,IF(W474="Power Automate",0.7,IF(W474="Power Apps",0.6,IF(W474="ChatGPT",0.5,IF(W474="Claude",0.5,IF(W474="Gemini",0.5,IF(W474="Dify",0.6,IF(W474="n8n",0.7,IF(W474="Make",0.7,IF(W474="Zapier",0.7,IF(W474="その他",0.5,0.5)))))))))))))))</f>
        <v/>
      </c>
      <c r="Y474" s="22">
        <f>IFERROR(U474*(1-X474),"")</f>
        <v/>
      </c>
      <c r="Z474" s="22">
        <f>IFERROR(U474-Y474,"")</f>
        <v/>
      </c>
      <c r="AA474" s="22">
        <f>IF(AND(P474&gt;0,Q474&gt;=0),P474-Q474,"")</f>
        <v/>
      </c>
      <c r="AB474" s="22">
        <f>IF(P474&gt;0,(P474-Q474)/P474,"")</f>
        <v/>
      </c>
    </row>
    <row r="475" hidden="1" ht="15.75" customHeight="1" s="44">
      <c r="A475" s="18">
        <f>IF('簡易入力モード'!A475&lt;&gt;"",'簡易入力モード'!A475,"")</f>
        <v/>
      </c>
      <c r="B475" s="18" t="n"/>
      <c r="C475" s="19">
        <f>IF('簡易入力モード'!B475&lt;&gt;"",'簡易入力モード'!B475,"")</f>
        <v/>
      </c>
      <c r="D475" s="19">
        <f>IF('簡易入力モード'!C475&lt;&gt;"",'簡易入力モード'!C475,"")</f>
        <v/>
      </c>
      <c r="E475" s="19" t="n"/>
      <c r="F475" s="19" t="n"/>
      <c r="G475" s="19" t="n"/>
      <c r="H475" s="19" t="n"/>
      <c r="I475" s="19" t="n"/>
      <c r="J475" s="19" t="n"/>
      <c r="K475" s="19" t="n"/>
      <c r="L475" s="20" t="n"/>
      <c r="M475" s="20" t="n"/>
      <c r="N475" s="20" t="n"/>
      <c r="O475" s="20" t="n"/>
      <c r="P475" s="20" t="n"/>
      <c r="Q475" s="20" t="n"/>
      <c r="R475" s="18">
        <f>IF('簡易入力モード'!E475&lt;&gt;"",'簡易入力モード'!E475,"")</f>
        <v/>
      </c>
      <c r="S475" s="21" t="n"/>
      <c r="T475" s="19" t="n"/>
      <c r="U475" s="22">
        <f>IFERROR(C475*(D475+E475),"")</f>
        <v/>
      </c>
      <c r="V475" s="22">
        <f>ROUND(100*(0.2*MIN(1,IFERROR(C475/20,0))+0.15*MIN(1,IFERROR(E475/30,0))+0.2*IF(TRIM(G475)="高",1,IF(TRIM(G475)="中",0.5,0))+0.15*IF(TRIM(H475)="高",1,IF(TRIM(H475)="中",0.5,0))+0.1*MIN(1,IFERROR(F475/20,0))+0.15*IF(TRIM(I475)="高",1,IF(TRIM(I475)="中",0.5,0))+0.15*(1-IF(TRIM(J475)="高",1,IF(TRIM(J475)="中",0.5,0)))),0)</f>
        <v/>
      </c>
      <c r="W475" s="22">
        <f>IF(G475="高",IF(H475&lt;&gt;"低","GAS",IF(I475="高","NotebookLM","Gem")),IF(I475="高","NotebookLM","Gem"))</f>
        <v/>
      </c>
      <c r="X475" s="22">
        <f>IF(W475="Gem",0.4,IF(W475="NotebookLM",0.5,IF(W475="GAS",0.7,IF(W475="Microsoft Copilot",0.4,IF(W475="Microsoft 365 AI",0.4,IF(W475="Power Automate",0.7,IF(W475="Power Apps",0.6,IF(W475="ChatGPT",0.5,IF(W475="Claude",0.5,IF(W475="Gemini",0.5,IF(W475="Dify",0.6,IF(W475="n8n",0.7,IF(W475="Make",0.7,IF(W475="Zapier",0.7,IF(W475="その他",0.5,0.5)))))))))))))))</f>
        <v/>
      </c>
      <c r="Y475" s="22">
        <f>IFERROR(U475*(1-X475),"")</f>
        <v/>
      </c>
      <c r="Z475" s="22">
        <f>IFERROR(U475-Y475,"")</f>
        <v/>
      </c>
      <c r="AA475" s="22">
        <f>IF(AND(P475&gt;0,Q475&gt;=0),P475-Q475,"")</f>
        <v/>
      </c>
      <c r="AB475" s="22">
        <f>IF(P475&gt;0,(P475-Q475)/P475,"")</f>
        <v/>
      </c>
    </row>
    <row r="476" hidden="1" ht="15.75" customHeight="1" s="44">
      <c r="A476" s="18">
        <f>IF('簡易入力モード'!A476&lt;&gt;"",'簡易入力モード'!A476,"")</f>
        <v/>
      </c>
      <c r="B476" s="18" t="n"/>
      <c r="C476" s="19">
        <f>IF('簡易入力モード'!B476&lt;&gt;"",'簡易入力モード'!B476,"")</f>
        <v/>
      </c>
      <c r="D476" s="19">
        <f>IF('簡易入力モード'!C476&lt;&gt;"",'簡易入力モード'!C476,"")</f>
        <v/>
      </c>
      <c r="E476" s="19" t="n"/>
      <c r="F476" s="19" t="n"/>
      <c r="G476" s="19" t="n"/>
      <c r="H476" s="19" t="n"/>
      <c r="I476" s="19" t="n"/>
      <c r="J476" s="19" t="n"/>
      <c r="K476" s="19" t="n"/>
      <c r="L476" s="20" t="n"/>
      <c r="M476" s="20" t="n"/>
      <c r="N476" s="20" t="n"/>
      <c r="O476" s="20" t="n"/>
      <c r="P476" s="20" t="n"/>
      <c r="Q476" s="20" t="n"/>
      <c r="R476" s="18">
        <f>IF('簡易入力モード'!E476&lt;&gt;"",'簡易入力モード'!E476,"")</f>
        <v/>
      </c>
      <c r="S476" s="21" t="n"/>
      <c r="T476" s="19" t="n"/>
      <c r="U476" s="22">
        <f>IFERROR(C476*(D476+E476),"")</f>
        <v/>
      </c>
      <c r="V476" s="22">
        <f>ROUND(100*(0.2*MIN(1,IFERROR(C476/20,0))+0.15*MIN(1,IFERROR(E476/30,0))+0.2*IF(TRIM(G476)="高",1,IF(TRIM(G476)="中",0.5,0))+0.15*IF(TRIM(H476)="高",1,IF(TRIM(H476)="中",0.5,0))+0.1*MIN(1,IFERROR(F476/20,0))+0.15*IF(TRIM(I476)="高",1,IF(TRIM(I476)="中",0.5,0))+0.15*(1-IF(TRIM(J476)="高",1,IF(TRIM(J476)="中",0.5,0)))),0)</f>
        <v/>
      </c>
      <c r="W476" s="22">
        <f>IF(G476="高",IF(H476&lt;&gt;"低","GAS",IF(I476="高","NotebookLM","Gem")),IF(I476="高","NotebookLM","Gem"))</f>
        <v/>
      </c>
      <c r="X476" s="22">
        <f>IF(W476="Gem",0.4,IF(W476="NotebookLM",0.5,IF(W476="GAS",0.7,IF(W476="Microsoft Copilot",0.4,IF(W476="Microsoft 365 AI",0.4,IF(W476="Power Automate",0.7,IF(W476="Power Apps",0.6,IF(W476="ChatGPT",0.5,IF(W476="Claude",0.5,IF(W476="Gemini",0.5,IF(W476="Dify",0.6,IF(W476="n8n",0.7,IF(W476="Make",0.7,IF(W476="Zapier",0.7,IF(W476="その他",0.5,0.5)))))))))))))))</f>
        <v/>
      </c>
      <c r="Y476" s="22">
        <f>IFERROR(U476*(1-X476),"")</f>
        <v/>
      </c>
      <c r="Z476" s="22">
        <f>IFERROR(U476-Y476,"")</f>
        <v/>
      </c>
      <c r="AA476" s="22">
        <f>IF(AND(P476&gt;0,Q476&gt;=0),P476-Q476,"")</f>
        <v/>
      </c>
      <c r="AB476" s="22">
        <f>IF(P476&gt;0,(P476-Q476)/P476,"")</f>
        <v/>
      </c>
    </row>
    <row r="477" hidden="1" ht="15.75" customHeight="1" s="44">
      <c r="A477" s="18">
        <f>IF('簡易入力モード'!A477&lt;&gt;"",'簡易入力モード'!A477,"")</f>
        <v/>
      </c>
      <c r="B477" s="18" t="n"/>
      <c r="C477" s="19">
        <f>IF('簡易入力モード'!B477&lt;&gt;"",'簡易入力モード'!B477,"")</f>
        <v/>
      </c>
      <c r="D477" s="19">
        <f>IF('簡易入力モード'!C477&lt;&gt;"",'簡易入力モード'!C477,"")</f>
        <v/>
      </c>
      <c r="E477" s="19" t="n"/>
      <c r="F477" s="19" t="n"/>
      <c r="G477" s="19" t="n"/>
      <c r="H477" s="19" t="n"/>
      <c r="I477" s="19" t="n"/>
      <c r="J477" s="19" t="n"/>
      <c r="K477" s="19" t="n"/>
      <c r="L477" s="20" t="n"/>
      <c r="M477" s="20" t="n"/>
      <c r="N477" s="20" t="n"/>
      <c r="O477" s="20" t="n"/>
      <c r="P477" s="20" t="n"/>
      <c r="Q477" s="20" t="n"/>
      <c r="R477" s="18">
        <f>IF('簡易入力モード'!E477&lt;&gt;"",'簡易入力モード'!E477,"")</f>
        <v/>
      </c>
      <c r="S477" s="21" t="n"/>
      <c r="T477" s="19" t="n"/>
      <c r="U477" s="22">
        <f>IFERROR(C477*(D477+E477),"")</f>
        <v/>
      </c>
      <c r="V477" s="22">
        <f>ROUND(100*(0.2*MIN(1,IFERROR(C477/20,0))+0.15*MIN(1,IFERROR(E477/30,0))+0.2*IF(TRIM(G477)="高",1,IF(TRIM(G477)="中",0.5,0))+0.15*IF(TRIM(H477)="高",1,IF(TRIM(H477)="中",0.5,0))+0.1*MIN(1,IFERROR(F477/20,0))+0.15*IF(TRIM(I477)="高",1,IF(TRIM(I477)="中",0.5,0))+0.15*(1-IF(TRIM(J477)="高",1,IF(TRIM(J477)="中",0.5,0)))),0)</f>
        <v/>
      </c>
      <c r="W477" s="22">
        <f>IF(G477="高",IF(H477&lt;&gt;"低","GAS",IF(I477="高","NotebookLM","Gem")),IF(I477="高","NotebookLM","Gem"))</f>
        <v/>
      </c>
      <c r="X477" s="22">
        <f>IF(W477="Gem",0.4,IF(W477="NotebookLM",0.5,IF(W477="GAS",0.7,IF(W477="Microsoft Copilot",0.4,IF(W477="Microsoft 365 AI",0.4,IF(W477="Power Automate",0.7,IF(W477="Power Apps",0.6,IF(W477="ChatGPT",0.5,IF(W477="Claude",0.5,IF(W477="Gemini",0.5,IF(W477="Dify",0.6,IF(W477="n8n",0.7,IF(W477="Make",0.7,IF(W477="Zapier",0.7,IF(W477="その他",0.5,0.5)))))))))))))))</f>
        <v/>
      </c>
      <c r="Y477" s="22">
        <f>IFERROR(U477*(1-X477),"")</f>
        <v/>
      </c>
      <c r="Z477" s="22">
        <f>IFERROR(U477-Y477,"")</f>
        <v/>
      </c>
      <c r="AA477" s="22">
        <f>IF(AND(P477&gt;0,Q477&gt;=0),P477-Q477,"")</f>
        <v/>
      </c>
      <c r="AB477" s="22">
        <f>IF(P477&gt;0,(P477-Q477)/P477,"")</f>
        <v/>
      </c>
    </row>
    <row r="478" hidden="1" ht="15.75" customHeight="1" s="44">
      <c r="A478" s="18">
        <f>IF('簡易入力モード'!A478&lt;&gt;"",'簡易入力モード'!A478,"")</f>
        <v/>
      </c>
      <c r="B478" s="18" t="n"/>
      <c r="C478" s="19">
        <f>IF('簡易入力モード'!B478&lt;&gt;"",'簡易入力モード'!B478,"")</f>
        <v/>
      </c>
      <c r="D478" s="19">
        <f>IF('簡易入力モード'!C478&lt;&gt;"",'簡易入力モード'!C478,"")</f>
        <v/>
      </c>
      <c r="E478" s="19" t="n"/>
      <c r="F478" s="19" t="n"/>
      <c r="G478" s="19" t="n"/>
      <c r="H478" s="19" t="n"/>
      <c r="I478" s="19" t="n"/>
      <c r="J478" s="19" t="n"/>
      <c r="K478" s="19" t="n"/>
      <c r="L478" s="20" t="n"/>
      <c r="M478" s="20" t="n"/>
      <c r="N478" s="20" t="n"/>
      <c r="O478" s="20" t="n"/>
      <c r="P478" s="20" t="n"/>
      <c r="Q478" s="20" t="n"/>
      <c r="R478" s="18">
        <f>IF('簡易入力モード'!E478&lt;&gt;"",'簡易入力モード'!E478,"")</f>
        <v/>
      </c>
      <c r="S478" s="21" t="n"/>
      <c r="T478" s="19" t="n"/>
      <c r="U478" s="22">
        <f>IFERROR(C478*(D478+E478),"")</f>
        <v/>
      </c>
      <c r="V478" s="22">
        <f>ROUND(100*(0.2*MIN(1,IFERROR(C478/20,0))+0.15*MIN(1,IFERROR(E478/30,0))+0.2*IF(TRIM(G478)="高",1,IF(TRIM(G478)="中",0.5,0))+0.15*IF(TRIM(H478)="高",1,IF(TRIM(H478)="中",0.5,0))+0.1*MIN(1,IFERROR(F478/20,0))+0.15*IF(TRIM(I478)="高",1,IF(TRIM(I478)="中",0.5,0))+0.15*(1-IF(TRIM(J478)="高",1,IF(TRIM(J478)="中",0.5,0)))),0)</f>
        <v/>
      </c>
      <c r="W478" s="22">
        <f>IF(G478="高",IF(H478&lt;&gt;"低","GAS",IF(I478="高","NotebookLM","Gem")),IF(I478="高","NotebookLM","Gem"))</f>
        <v/>
      </c>
      <c r="X478" s="22">
        <f>IF(W478="Gem",0.4,IF(W478="NotebookLM",0.5,IF(W478="GAS",0.7,IF(W478="Microsoft Copilot",0.4,IF(W478="Microsoft 365 AI",0.4,IF(W478="Power Automate",0.7,IF(W478="Power Apps",0.6,IF(W478="ChatGPT",0.5,IF(W478="Claude",0.5,IF(W478="Gemini",0.5,IF(W478="Dify",0.6,IF(W478="n8n",0.7,IF(W478="Make",0.7,IF(W478="Zapier",0.7,IF(W478="その他",0.5,0.5)))))))))))))))</f>
        <v/>
      </c>
      <c r="Y478" s="22">
        <f>IFERROR(U478*(1-X478),"")</f>
        <v/>
      </c>
      <c r="Z478" s="22">
        <f>IFERROR(U478-Y478,"")</f>
        <v/>
      </c>
      <c r="AA478" s="22">
        <f>IF(AND(P478&gt;0,Q478&gt;=0),P478-Q478,"")</f>
        <v/>
      </c>
      <c r="AB478" s="22">
        <f>IF(P478&gt;0,(P478-Q478)/P478,"")</f>
        <v/>
      </c>
    </row>
    <row r="479" hidden="1" ht="15.75" customHeight="1" s="44">
      <c r="A479" s="18">
        <f>IF('簡易入力モード'!A479&lt;&gt;"",'簡易入力モード'!A479,"")</f>
        <v/>
      </c>
      <c r="B479" s="18" t="n"/>
      <c r="C479" s="19">
        <f>IF('簡易入力モード'!B479&lt;&gt;"",'簡易入力モード'!B479,"")</f>
        <v/>
      </c>
      <c r="D479" s="19">
        <f>IF('簡易入力モード'!C479&lt;&gt;"",'簡易入力モード'!C479,"")</f>
        <v/>
      </c>
      <c r="E479" s="19" t="n"/>
      <c r="F479" s="19" t="n"/>
      <c r="G479" s="19" t="n"/>
      <c r="H479" s="19" t="n"/>
      <c r="I479" s="19" t="n"/>
      <c r="J479" s="19" t="n"/>
      <c r="K479" s="19" t="n"/>
      <c r="L479" s="20" t="n"/>
      <c r="M479" s="20" t="n"/>
      <c r="N479" s="20" t="n"/>
      <c r="O479" s="20" t="n"/>
      <c r="P479" s="20" t="n"/>
      <c r="Q479" s="20" t="n"/>
      <c r="R479" s="18">
        <f>IF('簡易入力モード'!E479&lt;&gt;"",'簡易入力モード'!E479,"")</f>
        <v/>
      </c>
      <c r="S479" s="21" t="n"/>
      <c r="T479" s="19" t="n"/>
      <c r="U479" s="22">
        <f>IFERROR(C479*(D479+E479),"")</f>
        <v/>
      </c>
      <c r="V479" s="22">
        <f>ROUND(100*(0.2*MIN(1,IFERROR(C479/20,0))+0.15*MIN(1,IFERROR(E479/30,0))+0.2*IF(TRIM(G479)="高",1,IF(TRIM(G479)="中",0.5,0))+0.15*IF(TRIM(H479)="高",1,IF(TRIM(H479)="中",0.5,0))+0.1*MIN(1,IFERROR(F479/20,0))+0.15*IF(TRIM(I479)="高",1,IF(TRIM(I479)="中",0.5,0))+0.15*(1-IF(TRIM(J479)="高",1,IF(TRIM(J479)="中",0.5,0)))),0)</f>
        <v/>
      </c>
      <c r="W479" s="22">
        <f>IF(G479="高",IF(H479&lt;&gt;"低","GAS",IF(I479="高","NotebookLM","Gem")),IF(I479="高","NotebookLM","Gem"))</f>
        <v/>
      </c>
      <c r="X479" s="22">
        <f>IF(W479="Gem",0.4,IF(W479="NotebookLM",0.5,IF(W479="GAS",0.7,IF(W479="Microsoft Copilot",0.4,IF(W479="Microsoft 365 AI",0.4,IF(W479="Power Automate",0.7,IF(W479="Power Apps",0.6,IF(W479="ChatGPT",0.5,IF(W479="Claude",0.5,IF(W479="Gemini",0.5,IF(W479="Dify",0.6,IF(W479="n8n",0.7,IF(W479="Make",0.7,IF(W479="Zapier",0.7,IF(W479="その他",0.5,0.5)))))))))))))))</f>
        <v/>
      </c>
      <c r="Y479" s="22">
        <f>IFERROR(U479*(1-X479),"")</f>
        <v/>
      </c>
      <c r="Z479" s="22">
        <f>IFERROR(U479-Y479,"")</f>
        <v/>
      </c>
      <c r="AA479" s="22">
        <f>IF(AND(P479&gt;0,Q479&gt;=0),P479-Q479,"")</f>
        <v/>
      </c>
      <c r="AB479" s="22">
        <f>IF(P479&gt;0,(P479-Q479)/P479,"")</f>
        <v/>
      </c>
    </row>
    <row r="480" hidden="1" ht="15.75" customHeight="1" s="44">
      <c r="A480" s="18">
        <f>IF('簡易入力モード'!A480&lt;&gt;"",'簡易入力モード'!A480,"")</f>
        <v/>
      </c>
      <c r="B480" s="18" t="n"/>
      <c r="C480" s="19">
        <f>IF('簡易入力モード'!B480&lt;&gt;"",'簡易入力モード'!B480,"")</f>
        <v/>
      </c>
      <c r="D480" s="19">
        <f>IF('簡易入力モード'!C480&lt;&gt;"",'簡易入力モード'!C480,"")</f>
        <v/>
      </c>
      <c r="E480" s="19" t="n"/>
      <c r="F480" s="19" t="n"/>
      <c r="G480" s="19" t="n"/>
      <c r="H480" s="19" t="n"/>
      <c r="I480" s="19" t="n"/>
      <c r="J480" s="19" t="n"/>
      <c r="K480" s="19" t="n"/>
      <c r="L480" s="20" t="n"/>
      <c r="M480" s="20" t="n"/>
      <c r="N480" s="20" t="n"/>
      <c r="O480" s="20" t="n"/>
      <c r="P480" s="20" t="n"/>
      <c r="Q480" s="20" t="n"/>
      <c r="R480" s="18">
        <f>IF('簡易入力モード'!E480&lt;&gt;"",'簡易入力モード'!E480,"")</f>
        <v/>
      </c>
      <c r="S480" s="21" t="n"/>
      <c r="T480" s="19" t="n"/>
      <c r="U480" s="22">
        <f>IFERROR(C480*(D480+E480),"")</f>
        <v/>
      </c>
      <c r="V480" s="22">
        <f>ROUND(100*(0.2*MIN(1,IFERROR(C480/20,0))+0.15*MIN(1,IFERROR(E480/30,0))+0.2*IF(TRIM(G480)="高",1,IF(TRIM(G480)="中",0.5,0))+0.15*IF(TRIM(H480)="高",1,IF(TRIM(H480)="中",0.5,0))+0.1*MIN(1,IFERROR(F480/20,0))+0.15*IF(TRIM(I480)="高",1,IF(TRIM(I480)="中",0.5,0))+0.15*(1-IF(TRIM(J480)="高",1,IF(TRIM(J480)="中",0.5,0)))),0)</f>
        <v/>
      </c>
      <c r="W480" s="22">
        <f>IF(G480="高",IF(H480&lt;&gt;"低","GAS",IF(I480="高","NotebookLM","Gem")),IF(I480="高","NotebookLM","Gem"))</f>
        <v/>
      </c>
      <c r="X480" s="22">
        <f>IF(W480="Gem",0.4,IF(W480="NotebookLM",0.5,IF(W480="GAS",0.7,IF(W480="Microsoft Copilot",0.4,IF(W480="Microsoft 365 AI",0.4,IF(W480="Power Automate",0.7,IF(W480="Power Apps",0.6,IF(W480="ChatGPT",0.5,IF(W480="Claude",0.5,IF(W480="Gemini",0.5,IF(W480="Dify",0.6,IF(W480="n8n",0.7,IF(W480="Make",0.7,IF(W480="Zapier",0.7,IF(W480="その他",0.5,0.5)))))))))))))))</f>
        <v/>
      </c>
      <c r="Y480" s="22">
        <f>IFERROR(U480*(1-X480),"")</f>
        <v/>
      </c>
      <c r="Z480" s="22">
        <f>IFERROR(U480-Y480,"")</f>
        <v/>
      </c>
      <c r="AA480" s="22">
        <f>IF(AND(P480&gt;0,Q480&gt;=0),P480-Q480,"")</f>
        <v/>
      </c>
      <c r="AB480" s="22">
        <f>IF(P480&gt;0,(P480-Q480)/P480,"")</f>
        <v/>
      </c>
    </row>
    <row r="481" hidden="1" ht="15.75" customHeight="1" s="44">
      <c r="A481" s="18">
        <f>IF('簡易入力モード'!A481&lt;&gt;"",'簡易入力モード'!A481,"")</f>
        <v/>
      </c>
      <c r="B481" s="18" t="n"/>
      <c r="C481" s="19">
        <f>IF('簡易入力モード'!B481&lt;&gt;"",'簡易入力モード'!B481,"")</f>
        <v/>
      </c>
      <c r="D481" s="19">
        <f>IF('簡易入力モード'!C481&lt;&gt;"",'簡易入力モード'!C481,"")</f>
        <v/>
      </c>
      <c r="E481" s="19" t="n"/>
      <c r="F481" s="19" t="n"/>
      <c r="G481" s="19" t="n"/>
      <c r="H481" s="19" t="n"/>
      <c r="I481" s="19" t="n"/>
      <c r="J481" s="19" t="n"/>
      <c r="K481" s="19" t="n"/>
      <c r="L481" s="20" t="n"/>
      <c r="M481" s="20" t="n"/>
      <c r="N481" s="20" t="n"/>
      <c r="O481" s="20" t="n"/>
      <c r="P481" s="20" t="n"/>
      <c r="Q481" s="20" t="n"/>
      <c r="R481" s="18">
        <f>IF('簡易入力モード'!E481&lt;&gt;"",'簡易入力モード'!E481,"")</f>
        <v/>
      </c>
      <c r="S481" s="21" t="n"/>
      <c r="T481" s="19" t="n"/>
      <c r="U481" s="22">
        <f>IFERROR(C481*(D481+E481),"")</f>
        <v/>
      </c>
      <c r="V481" s="22">
        <f>ROUND(100*(0.2*MIN(1,IFERROR(C481/20,0))+0.15*MIN(1,IFERROR(E481/30,0))+0.2*IF(TRIM(G481)="高",1,IF(TRIM(G481)="中",0.5,0))+0.15*IF(TRIM(H481)="高",1,IF(TRIM(H481)="中",0.5,0))+0.1*MIN(1,IFERROR(F481/20,0))+0.15*IF(TRIM(I481)="高",1,IF(TRIM(I481)="中",0.5,0))+0.15*(1-IF(TRIM(J481)="高",1,IF(TRIM(J481)="中",0.5,0)))),0)</f>
        <v/>
      </c>
      <c r="W481" s="22">
        <f>IF(G481="高",IF(H481&lt;&gt;"低","GAS",IF(I481="高","NotebookLM","Gem")),IF(I481="高","NotebookLM","Gem"))</f>
        <v/>
      </c>
      <c r="X481" s="22">
        <f>IF(W481="Gem",0.4,IF(W481="NotebookLM",0.5,IF(W481="GAS",0.7,IF(W481="Microsoft Copilot",0.4,IF(W481="Microsoft 365 AI",0.4,IF(W481="Power Automate",0.7,IF(W481="Power Apps",0.6,IF(W481="ChatGPT",0.5,IF(W481="Claude",0.5,IF(W481="Gemini",0.5,IF(W481="Dify",0.6,IF(W481="n8n",0.7,IF(W481="Make",0.7,IF(W481="Zapier",0.7,IF(W481="その他",0.5,0.5)))))))))))))))</f>
        <v/>
      </c>
      <c r="Y481" s="22">
        <f>IFERROR(U481*(1-X481),"")</f>
        <v/>
      </c>
      <c r="Z481" s="22">
        <f>IFERROR(U481-Y481,"")</f>
        <v/>
      </c>
      <c r="AA481" s="22">
        <f>IF(AND(P481&gt;0,Q481&gt;=0),P481-Q481,"")</f>
        <v/>
      </c>
      <c r="AB481" s="22">
        <f>IF(P481&gt;0,(P481-Q481)/P481,"")</f>
        <v/>
      </c>
    </row>
    <row r="482" hidden="1" ht="15.75" customHeight="1" s="44">
      <c r="A482" s="18">
        <f>IF('簡易入力モード'!A482&lt;&gt;"",'簡易入力モード'!A482,"")</f>
        <v/>
      </c>
      <c r="B482" s="18" t="n"/>
      <c r="C482" s="19">
        <f>IF('簡易入力モード'!B482&lt;&gt;"",'簡易入力モード'!B482,"")</f>
        <v/>
      </c>
      <c r="D482" s="19">
        <f>IF('簡易入力モード'!C482&lt;&gt;"",'簡易入力モード'!C482,"")</f>
        <v/>
      </c>
      <c r="E482" s="19" t="n"/>
      <c r="F482" s="19" t="n"/>
      <c r="G482" s="19" t="n"/>
      <c r="H482" s="19" t="n"/>
      <c r="I482" s="19" t="n"/>
      <c r="J482" s="19" t="n"/>
      <c r="K482" s="19" t="n"/>
      <c r="L482" s="20" t="n"/>
      <c r="M482" s="20" t="n"/>
      <c r="N482" s="20" t="n"/>
      <c r="O482" s="20" t="n"/>
      <c r="P482" s="20" t="n"/>
      <c r="Q482" s="20" t="n"/>
      <c r="R482" s="18">
        <f>IF('簡易入力モード'!E482&lt;&gt;"",'簡易入力モード'!E482,"")</f>
        <v/>
      </c>
      <c r="S482" s="21" t="n"/>
      <c r="T482" s="19" t="n"/>
      <c r="U482" s="22">
        <f>IFERROR(C482*(D482+E482),"")</f>
        <v/>
      </c>
      <c r="V482" s="22">
        <f>ROUND(100*(0.2*MIN(1,IFERROR(C482/20,0))+0.15*MIN(1,IFERROR(E482/30,0))+0.2*IF(TRIM(G482)="高",1,IF(TRIM(G482)="中",0.5,0))+0.15*IF(TRIM(H482)="高",1,IF(TRIM(H482)="中",0.5,0))+0.1*MIN(1,IFERROR(F482/20,0))+0.15*IF(TRIM(I482)="高",1,IF(TRIM(I482)="中",0.5,0))+0.15*(1-IF(TRIM(J482)="高",1,IF(TRIM(J482)="中",0.5,0)))),0)</f>
        <v/>
      </c>
      <c r="W482" s="22">
        <f>IF(G482="高",IF(H482&lt;&gt;"低","GAS",IF(I482="高","NotebookLM","Gem")),IF(I482="高","NotebookLM","Gem"))</f>
        <v/>
      </c>
      <c r="X482" s="22">
        <f>IF(W482="Gem",0.4,IF(W482="NotebookLM",0.5,IF(W482="GAS",0.7,IF(W482="Microsoft Copilot",0.4,IF(W482="Microsoft 365 AI",0.4,IF(W482="Power Automate",0.7,IF(W482="Power Apps",0.6,IF(W482="ChatGPT",0.5,IF(W482="Claude",0.5,IF(W482="Gemini",0.5,IF(W482="Dify",0.6,IF(W482="n8n",0.7,IF(W482="Make",0.7,IF(W482="Zapier",0.7,IF(W482="その他",0.5,0.5)))))))))))))))</f>
        <v/>
      </c>
      <c r="Y482" s="22">
        <f>IFERROR(U482*(1-X482),"")</f>
        <v/>
      </c>
      <c r="Z482" s="22">
        <f>IFERROR(U482-Y482,"")</f>
        <v/>
      </c>
      <c r="AA482" s="22">
        <f>IF(AND(P482&gt;0,Q482&gt;=0),P482-Q482,"")</f>
        <v/>
      </c>
      <c r="AB482" s="22">
        <f>IF(P482&gt;0,(P482-Q482)/P482,"")</f>
        <v/>
      </c>
    </row>
    <row r="483" hidden="1" ht="15.75" customHeight="1" s="44">
      <c r="A483" s="18">
        <f>IF('簡易入力モード'!A483&lt;&gt;"",'簡易入力モード'!A483,"")</f>
        <v/>
      </c>
      <c r="B483" s="18" t="n"/>
      <c r="C483" s="19">
        <f>IF('簡易入力モード'!B483&lt;&gt;"",'簡易入力モード'!B483,"")</f>
        <v/>
      </c>
      <c r="D483" s="19">
        <f>IF('簡易入力モード'!C483&lt;&gt;"",'簡易入力モード'!C483,"")</f>
        <v/>
      </c>
      <c r="E483" s="19" t="n"/>
      <c r="F483" s="19" t="n"/>
      <c r="G483" s="19" t="n"/>
      <c r="H483" s="19" t="n"/>
      <c r="I483" s="19" t="n"/>
      <c r="J483" s="19" t="n"/>
      <c r="K483" s="19" t="n"/>
      <c r="L483" s="20" t="n"/>
      <c r="M483" s="20" t="n"/>
      <c r="N483" s="20" t="n"/>
      <c r="O483" s="20" t="n"/>
      <c r="P483" s="20" t="n"/>
      <c r="Q483" s="20" t="n"/>
      <c r="R483" s="18">
        <f>IF('簡易入力モード'!E483&lt;&gt;"",'簡易入力モード'!E483,"")</f>
        <v/>
      </c>
      <c r="S483" s="21" t="n"/>
      <c r="T483" s="19" t="n"/>
      <c r="U483" s="22">
        <f>IFERROR(C483*(D483+E483),"")</f>
        <v/>
      </c>
      <c r="V483" s="22">
        <f>ROUND(100*(0.2*MIN(1,IFERROR(C483/20,0))+0.15*MIN(1,IFERROR(E483/30,0))+0.2*IF(TRIM(G483)="高",1,IF(TRIM(G483)="中",0.5,0))+0.15*IF(TRIM(H483)="高",1,IF(TRIM(H483)="中",0.5,0))+0.1*MIN(1,IFERROR(F483/20,0))+0.15*IF(TRIM(I483)="高",1,IF(TRIM(I483)="中",0.5,0))+0.15*(1-IF(TRIM(J483)="高",1,IF(TRIM(J483)="中",0.5,0)))),0)</f>
        <v/>
      </c>
      <c r="W483" s="22">
        <f>IF(G483="高",IF(H483&lt;&gt;"低","GAS",IF(I483="高","NotebookLM","Gem")),IF(I483="高","NotebookLM","Gem"))</f>
        <v/>
      </c>
      <c r="X483" s="22">
        <f>IF(W483="Gem",0.4,IF(W483="NotebookLM",0.5,IF(W483="GAS",0.7,IF(W483="Microsoft Copilot",0.4,IF(W483="Microsoft 365 AI",0.4,IF(W483="Power Automate",0.7,IF(W483="Power Apps",0.6,IF(W483="ChatGPT",0.5,IF(W483="Claude",0.5,IF(W483="Gemini",0.5,IF(W483="Dify",0.6,IF(W483="n8n",0.7,IF(W483="Make",0.7,IF(W483="Zapier",0.7,IF(W483="その他",0.5,0.5)))))))))))))))</f>
        <v/>
      </c>
      <c r="Y483" s="22">
        <f>IFERROR(U483*(1-X483),"")</f>
        <v/>
      </c>
      <c r="Z483" s="22">
        <f>IFERROR(U483-Y483,"")</f>
        <v/>
      </c>
      <c r="AA483" s="22">
        <f>IF(AND(P483&gt;0,Q483&gt;=0),P483-Q483,"")</f>
        <v/>
      </c>
      <c r="AB483" s="22">
        <f>IF(P483&gt;0,(P483-Q483)/P483,"")</f>
        <v/>
      </c>
    </row>
    <row r="484" hidden="1" ht="15.75" customHeight="1" s="44">
      <c r="A484" s="18">
        <f>IF('簡易入力モード'!A484&lt;&gt;"",'簡易入力モード'!A484,"")</f>
        <v/>
      </c>
      <c r="B484" s="18" t="n"/>
      <c r="C484" s="19">
        <f>IF('簡易入力モード'!B484&lt;&gt;"",'簡易入力モード'!B484,"")</f>
        <v/>
      </c>
      <c r="D484" s="19">
        <f>IF('簡易入力モード'!C484&lt;&gt;"",'簡易入力モード'!C484,"")</f>
        <v/>
      </c>
      <c r="E484" s="19" t="n"/>
      <c r="F484" s="19" t="n"/>
      <c r="G484" s="19" t="n"/>
      <c r="H484" s="19" t="n"/>
      <c r="I484" s="19" t="n"/>
      <c r="J484" s="19" t="n"/>
      <c r="K484" s="19" t="n"/>
      <c r="L484" s="20" t="n"/>
      <c r="M484" s="20" t="n"/>
      <c r="N484" s="20" t="n"/>
      <c r="O484" s="20" t="n"/>
      <c r="P484" s="20" t="n"/>
      <c r="Q484" s="20" t="n"/>
      <c r="R484" s="18">
        <f>IF('簡易入力モード'!E484&lt;&gt;"",'簡易入力モード'!E484,"")</f>
        <v/>
      </c>
      <c r="S484" s="21" t="n"/>
      <c r="T484" s="19" t="n"/>
      <c r="U484" s="22">
        <f>IFERROR(C484*(D484+E484),"")</f>
        <v/>
      </c>
      <c r="V484" s="22">
        <f>ROUND(100*(0.2*MIN(1,IFERROR(C484/20,0))+0.15*MIN(1,IFERROR(E484/30,0))+0.2*IF(TRIM(G484)="高",1,IF(TRIM(G484)="中",0.5,0))+0.15*IF(TRIM(H484)="高",1,IF(TRIM(H484)="中",0.5,0))+0.1*MIN(1,IFERROR(F484/20,0))+0.15*IF(TRIM(I484)="高",1,IF(TRIM(I484)="中",0.5,0))+0.15*(1-IF(TRIM(J484)="高",1,IF(TRIM(J484)="中",0.5,0)))),0)</f>
        <v/>
      </c>
      <c r="W484" s="22">
        <f>IF(G484="高",IF(H484&lt;&gt;"低","GAS",IF(I484="高","NotebookLM","Gem")),IF(I484="高","NotebookLM","Gem"))</f>
        <v/>
      </c>
      <c r="X484" s="22">
        <f>IF(W484="Gem",0.4,IF(W484="NotebookLM",0.5,IF(W484="GAS",0.7,IF(W484="Microsoft Copilot",0.4,IF(W484="Microsoft 365 AI",0.4,IF(W484="Power Automate",0.7,IF(W484="Power Apps",0.6,IF(W484="ChatGPT",0.5,IF(W484="Claude",0.5,IF(W484="Gemini",0.5,IF(W484="Dify",0.6,IF(W484="n8n",0.7,IF(W484="Make",0.7,IF(W484="Zapier",0.7,IF(W484="その他",0.5,0.5)))))))))))))))</f>
        <v/>
      </c>
      <c r="Y484" s="22">
        <f>IFERROR(U484*(1-X484),"")</f>
        <v/>
      </c>
      <c r="Z484" s="22">
        <f>IFERROR(U484-Y484,"")</f>
        <v/>
      </c>
      <c r="AA484" s="22">
        <f>IF(AND(P484&gt;0,Q484&gt;=0),P484-Q484,"")</f>
        <v/>
      </c>
      <c r="AB484" s="22">
        <f>IF(P484&gt;0,(P484-Q484)/P484,"")</f>
        <v/>
      </c>
    </row>
    <row r="485" hidden="1" ht="15.75" customHeight="1" s="44">
      <c r="A485" s="18">
        <f>IF('簡易入力モード'!A485&lt;&gt;"",'簡易入力モード'!A485,"")</f>
        <v/>
      </c>
      <c r="B485" s="18" t="n"/>
      <c r="C485" s="19">
        <f>IF('簡易入力モード'!B485&lt;&gt;"",'簡易入力モード'!B485,"")</f>
        <v/>
      </c>
      <c r="D485" s="19">
        <f>IF('簡易入力モード'!C485&lt;&gt;"",'簡易入力モード'!C485,"")</f>
        <v/>
      </c>
      <c r="E485" s="19" t="n"/>
      <c r="F485" s="19" t="n"/>
      <c r="G485" s="19" t="n"/>
      <c r="H485" s="19" t="n"/>
      <c r="I485" s="19" t="n"/>
      <c r="J485" s="19" t="n"/>
      <c r="K485" s="19" t="n"/>
      <c r="L485" s="20" t="n"/>
      <c r="M485" s="20" t="n"/>
      <c r="N485" s="20" t="n"/>
      <c r="O485" s="20" t="n"/>
      <c r="P485" s="20" t="n"/>
      <c r="Q485" s="20" t="n"/>
      <c r="R485" s="18">
        <f>IF('簡易入力モード'!E485&lt;&gt;"",'簡易入力モード'!E485,"")</f>
        <v/>
      </c>
      <c r="S485" s="21" t="n"/>
      <c r="T485" s="19" t="n"/>
      <c r="U485" s="22">
        <f>IFERROR(C485*(D485+E485),"")</f>
        <v/>
      </c>
      <c r="V485" s="22">
        <f>ROUND(100*(0.2*MIN(1,IFERROR(C485/20,0))+0.15*MIN(1,IFERROR(E485/30,0))+0.2*IF(TRIM(G485)="高",1,IF(TRIM(G485)="中",0.5,0))+0.15*IF(TRIM(H485)="高",1,IF(TRIM(H485)="中",0.5,0))+0.1*MIN(1,IFERROR(F485/20,0))+0.15*IF(TRIM(I485)="高",1,IF(TRIM(I485)="中",0.5,0))+0.15*(1-IF(TRIM(J485)="高",1,IF(TRIM(J485)="中",0.5,0)))),0)</f>
        <v/>
      </c>
      <c r="W485" s="22">
        <f>IF(G485="高",IF(H485&lt;&gt;"低","GAS",IF(I485="高","NotebookLM","Gem")),IF(I485="高","NotebookLM","Gem"))</f>
        <v/>
      </c>
      <c r="X485" s="22">
        <f>IF(W485="Gem",0.4,IF(W485="NotebookLM",0.5,IF(W485="GAS",0.7,IF(W485="Microsoft Copilot",0.4,IF(W485="Microsoft 365 AI",0.4,IF(W485="Power Automate",0.7,IF(W485="Power Apps",0.6,IF(W485="ChatGPT",0.5,IF(W485="Claude",0.5,IF(W485="Gemini",0.5,IF(W485="Dify",0.6,IF(W485="n8n",0.7,IF(W485="Make",0.7,IF(W485="Zapier",0.7,IF(W485="その他",0.5,0.5)))))))))))))))</f>
        <v/>
      </c>
      <c r="Y485" s="22">
        <f>IFERROR(U485*(1-X485),"")</f>
        <v/>
      </c>
      <c r="Z485" s="22">
        <f>IFERROR(U485-Y485,"")</f>
        <v/>
      </c>
      <c r="AA485" s="22">
        <f>IF(AND(P485&gt;0,Q485&gt;=0),P485-Q485,"")</f>
        <v/>
      </c>
      <c r="AB485" s="22">
        <f>IF(P485&gt;0,(P485-Q485)/P485,"")</f>
        <v/>
      </c>
    </row>
    <row r="486" hidden="1" ht="15.75" customHeight="1" s="44">
      <c r="A486" s="18">
        <f>IF('簡易入力モード'!A486&lt;&gt;"",'簡易入力モード'!A486,"")</f>
        <v/>
      </c>
      <c r="B486" s="18" t="n"/>
      <c r="C486" s="19">
        <f>IF('簡易入力モード'!B486&lt;&gt;"",'簡易入力モード'!B486,"")</f>
        <v/>
      </c>
      <c r="D486" s="19">
        <f>IF('簡易入力モード'!C486&lt;&gt;"",'簡易入力モード'!C486,"")</f>
        <v/>
      </c>
      <c r="E486" s="19" t="n"/>
      <c r="F486" s="19" t="n"/>
      <c r="G486" s="19" t="n"/>
      <c r="H486" s="19" t="n"/>
      <c r="I486" s="19" t="n"/>
      <c r="J486" s="19" t="n"/>
      <c r="K486" s="19" t="n"/>
      <c r="L486" s="20" t="n"/>
      <c r="M486" s="20" t="n"/>
      <c r="N486" s="20" t="n"/>
      <c r="O486" s="20" t="n"/>
      <c r="P486" s="20" t="n"/>
      <c r="Q486" s="20" t="n"/>
      <c r="R486" s="18">
        <f>IF('簡易入力モード'!E486&lt;&gt;"",'簡易入力モード'!E486,"")</f>
        <v/>
      </c>
      <c r="S486" s="21" t="n"/>
      <c r="T486" s="19" t="n"/>
      <c r="U486" s="22">
        <f>IFERROR(C486*(D486+E486),"")</f>
        <v/>
      </c>
      <c r="V486" s="22">
        <f>ROUND(100*(0.2*MIN(1,IFERROR(C486/20,0))+0.15*MIN(1,IFERROR(E486/30,0))+0.2*IF(TRIM(G486)="高",1,IF(TRIM(G486)="中",0.5,0))+0.15*IF(TRIM(H486)="高",1,IF(TRIM(H486)="中",0.5,0))+0.1*MIN(1,IFERROR(F486/20,0))+0.15*IF(TRIM(I486)="高",1,IF(TRIM(I486)="中",0.5,0))+0.15*(1-IF(TRIM(J486)="高",1,IF(TRIM(J486)="中",0.5,0)))),0)</f>
        <v/>
      </c>
      <c r="W486" s="22">
        <f>IF(G486="高",IF(H486&lt;&gt;"低","GAS",IF(I486="高","NotebookLM","Gem")),IF(I486="高","NotebookLM","Gem"))</f>
        <v/>
      </c>
      <c r="X486" s="22">
        <f>IF(W486="Gem",0.4,IF(W486="NotebookLM",0.5,IF(W486="GAS",0.7,IF(W486="Microsoft Copilot",0.4,IF(W486="Microsoft 365 AI",0.4,IF(W486="Power Automate",0.7,IF(W486="Power Apps",0.6,IF(W486="ChatGPT",0.5,IF(W486="Claude",0.5,IF(W486="Gemini",0.5,IF(W486="Dify",0.6,IF(W486="n8n",0.7,IF(W486="Make",0.7,IF(W486="Zapier",0.7,IF(W486="その他",0.5,0.5)))))))))))))))</f>
        <v/>
      </c>
      <c r="Y486" s="22">
        <f>IFERROR(U486*(1-X486),"")</f>
        <v/>
      </c>
      <c r="Z486" s="22">
        <f>IFERROR(U486-Y486,"")</f>
        <v/>
      </c>
      <c r="AA486" s="22">
        <f>IF(AND(P486&gt;0,Q486&gt;=0),P486-Q486,"")</f>
        <v/>
      </c>
      <c r="AB486" s="22">
        <f>IF(P486&gt;0,(P486-Q486)/P486,"")</f>
        <v/>
      </c>
    </row>
    <row r="487" hidden="1" ht="15.75" customHeight="1" s="44">
      <c r="A487" s="18">
        <f>IF('簡易入力モード'!A487&lt;&gt;"",'簡易入力モード'!A487,"")</f>
        <v/>
      </c>
      <c r="B487" s="18" t="n"/>
      <c r="C487" s="19">
        <f>IF('簡易入力モード'!B487&lt;&gt;"",'簡易入力モード'!B487,"")</f>
        <v/>
      </c>
      <c r="D487" s="19">
        <f>IF('簡易入力モード'!C487&lt;&gt;"",'簡易入力モード'!C487,"")</f>
        <v/>
      </c>
      <c r="E487" s="19" t="n"/>
      <c r="F487" s="19" t="n"/>
      <c r="G487" s="19" t="n"/>
      <c r="H487" s="19" t="n"/>
      <c r="I487" s="19" t="n"/>
      <c r="J487" s="19" t="n"/>
      <c r="K487" s="19" t="n"/>
      <c r="L487" s="20" t="n"/>
      <c r="M487" s="20" t="n"/>
      <c r="N487" s="20" t="n"/>
      <c r="O487" s="20" t="n"/>
      <c r="P487" s="20" t="n"/>
      <c r="Q487" s="20" t="n"/>
      <c r="R487" s="18">
        <f>IF('簡易入力モード'!E487&lt;&gt;"",'簡易入力モード'!E487,"")</f>
        <v/>
      </c>
      <c r="S487" s="21" t="n"/>
      <c r="T487" s="19" t="n"/>
      <c r="U487" s="22">
        <f>IFERROR(C487*(D487+E487),"")</f>
        <v/>
      </c>
      <c r="V487" s="22">
        <f>ROUND(100*(0.2*MIN(1,IFERROR(C487/20,0))+0.15*MIN(1,IFERROR(E487/30,0))+0.2*IF(TRIM(G487)="高",1,IF(TRIM(G487)="中",0.5,0))+0.15*IF(TRIM(H487)="高",1,IF(TRIM(H487)="中",0.5,0))+0.1*MIN(1,IFERROR(F487/20,0))+0.15*IF(TRIM(I487)="高",1,IF(TRIM(I487)="中",0.5,0))+0.15*(1-IF(TRIM(J487)="高",1,IF(TRIM(J487)="中",0.5,0)))),0)</f>
        <v/>
      </c>
      <c r="W487" s="22">
        <f>IF(G487="高",IF(H487&lt;&gt;"低","GAS",IF(I487="高","NotebookLM","Gem")),IF(I487="高","NotebookLM","Gem"))</f>
        <v/>
      </c>
      <c r="X487" s="22">
        <f>IF(W487="Gem",0.4,IF(W487="NotebookLM",0.5,IF(W487="GAS",0.7,IF(W487="Microsoft Copilot",0.4,IF(W487="Microsoft 365 AI",0.4,IF(W487="Power Automate",0.7,IF(W487="Power Apps",0.6,IF(W487="ChatGPT",0.5,IF(W487="Claude",0.5,IF(W487="Gemini",0.5,IF(W487="Dify",0.6,IF(W487="n8n",0.7,IF(W487="Make",0.7,IF(W487="Zapier",0.7,IF(W487="その他",0.5,0.5)))))))))))))))</f>
        <v/>
      </c>
      <c r="Y487" s="22">
        <f>IFERROR(U487*(1-X487),"")</f>
        <v/>
      </c>
      <c r="Z487" s="22">
        <f>IFERROR(U487-Y487,"")</f>
        <v/>
      </c>
      <c r="AA487" s="22">
        <f>IF(AND(P487&gt;0,Q487&gt;=0),P487-Q487,"")</f>
        <v/>
      </c>
      <c r="AB487" s="22">
        <f>IF(P487&gt;0,(P487-Q487)/P487,"")</f>
        <v/>
      </c>
    </row>
    <row r="488" hidden="1" ht="15.75" customHeight="1" s="44">
      <c r="A488" s="18">
        <f>IF('簡易入力モード'!A488&lt;&gt;"",'簡易入力モード'!A488,"")</f>
        <v/>
      </c>
      <c r="B488" s="18" t="n"/>
      <c r="C488" s="19">
        <f>IF('簡易入力モード'!B488&lt;&gt;"",'簡易入力モード'!B488,"")</f>
        <v/>
      </c>
      <c r="D488" s="19">
        <f>IF('簡易入力モード'!C488&lt;&gt;"",'簡易入力モード'!C488,"")</f>
        <v/>
      </c>
      <c r="E488" s="19" t="n"/>
      <c r="F488" s="19" t="n"/>
      <c r="G488" s="19" t="n"/>
      <c r="H488" s="19" t="n"/>
      <c r="I488" s="19" t="n"/>
      <c r="J488" s="19" t="n"/>
      <c r="K488" s="19" t="n"/>
      <c r="L488" s="20" t="n"/>
      <c r="M488" s="20" t="n"/>
      <c r="N488" s="20" t="n"/>
      <c r="O488" s="20" t="n"/>
      <c r="P488" s="20" t="n"/>
      <c r="Q488" s="20" t="n"/>
      <c r="R488" s="18">
        <f>IF('簡易入力モード'!E488&lt;&gt;"",'簡易入力モード'!E488,"")</f>
        <v/>
      </c>
      <c r="S488" s="21" t="n"/>
      <c r="T488" s="19" t="n"/>
      <c r="U488" s="22">
        <f>IFERROR(C488*(D488+E488),"")</f>
        <v/>
      </c>
      <c r="V488" s="22">
        <f>ROUND(100*(0.2*MIN(1,IFERROR(C488/20,0))+0.15*MIN(1,IFERROR(E488/30,0))+0.2*IF(TRIM(G488)="高",1,IF(TRIM(G488)="中",0.5,0))+0.15*IF(TRIM(H488)="高",1,IF(TRIM(H488)="中",0.5,0))+0.1*MIN(1,IFERROR(F488/20,0))+0.15*IF(TRIM(I488)="高",1,IF(TRIM(I488)="中",0.5,0))+0.15*(1-IF(TRIM(J488)="高",1,IF(TRIM(J488)="中",0.5,0)))),0)</f>
        <v/>
      </c>
      <c r="W488" s="22">
        <f>IF(G488="高",IF(H488&lt;&gt;"低","GAS",IF(I488="高","NotebookLM","Gem")),IF(I488="高","NotebookLM","Gem"))</f>
        <v/>
      </c>
      <c r="X488" s="22">
        <f>IF(W488="Gem",0.4,IF(W488="NotebookLM",0.5,IF(W488="GAS",0.7,IF(W488="Microsoft Copilot",0.4,IF(W488="Microsoft 365 AI",0.4,IF(W488="Power Automate",0.7,IF(W488="Power Apps",0.6,IF(W488="ChatGPT",0.5,IF(W488="Claude",0.5,IF(W488="Gemini",0.5,IF(W488="Dify",0.6,IF(W488="n8n",0.7,IF(W488="Make",0.7,IF(W488="Zapier",0.7,IF(W488="その他",0.5,0.5)))))))))))))))</f>
        <v/>
      </c>
      <c r="Y488" s="22">
        <f>IFERROR(U488*(1-X488),"")</f>
        <v/>
      </c>
      <c r="Z488" s="22">
        <f>IFERROR(U488-Y488,"")</f>
        <v/>
      </c>
      <c r="AA488" s="22">
        <f>IF(AND(P488&gt;0,Q488&gt;=0),P488-Q488,"")</f>
        <v/>
      </c>
      <c r="AB488" s="22">
        <f>IF(P488&gt;0,(P488-Q488)/P488,"")</f>
        <v/>
      </c>
    </row>
    <row r="489" hidden="1" ht="15.75" customHeight="1" s="44">
      <c r="A489" s="18">
        <f>IF('簡易入力モード'!A489&lt;&gt;"",'簡易入力モード'!A489,"")</f>
        <v/>
      </c>
      <c r="B489" s="18" t="n"/>
      <c r="C489" s="19">
        <f>IF('簡易入力モード'!B489&lt;&gt;"",'簡易入力モード'!B489,"")</f>
        <v/>
      </c>
      <c r="D489" s="19">
        <f>IF('簡易入力モード'!C489&lt;&gt;"",'簡易入力モード'!C489,"")</f>
        <v/>
      </c>
      <c r="E489" s="19" t="n"/>
      <c r="F489" s="19" t="n"/>
      <c r="G489" s="19" t="n"/>
      <c r="H489" s="19" t="n"/>
      <c r="I489" s="19" t="n"/>
      <c r="J489" s="19" t="n"/>
      <c r="K489" s="19" t="n"/>
      <c r="L489" s="20" t="n"/>
      <c r="M489" s="20" t="n"/>
      <c r="N489" s="20" t="n"/>
      <c r="O489" s="20" t="n"/>
      <c r="P489" s="20" t="n"/>
      <c r="Q489" s="20" t="n"/>
      <c r="R489" s="18">
        <f>IF('簡易入力モード'!E489&lt;&gt;"",'簡易入力モード'!E489,"")</f>
        <v/>
      </c>
      <c r="S489" s="21" t="n"/>
      <c r="T489" s="19" t="n"/>
      <c r="U489" s="22">
        <f>IFERROR(C489*(D489+E489),"")</f>
        <v/>
      </c>
      <c r="V489" s="22">
        <f>ROUND(100*(0.2*MIN(1,IFERROR(C489/20,0))+0.15*MIN(1,IFERROR(E489/30,0))+0.2*IF(TRIM(G489)="高",1,IF(TRIM(G489)="中",0.5,0))+0.15*IF(TRIM(H489)="高",1,IF(TRIM(H489)="中",0.5,0))+0.1*MIN(1,IFERROR(F489/20,0))+0.15*IF(TRIM(I489)="高",1,IF(TRIM(I489)="中",0.5,0))+0.15*(1-IF(TRIM(J489)="高",1,IF(TRIM(J489)="中",0.5,0)))),0)</f>
        <v/>
      </c>
      <c r="W489" s="22">
        <f>IF(G489="高",IF(H489&lt;&gt;"低","GAS",IF(I489="高","NotebookLM","Gem")),IF(I489="高","NotebookLM","Gem"))</f>
        <v/>
      </c>
      <c r="X489" s="22">
        <f>IF(W489="Gem",0.4,IF(W489="NotebookLM",0.5,IF(W489="GAS",0.7,IF(W489="Microsoft Copilot",0.4,IF(W489="Microsoft 365 AI",0.4,IF(W489="Power Automate",0.7,IF(W489="Power Apps",0.6,IF(W489="ChatGPT",0.5,IF(W489="Claude",0.5,IF(W489="Gemini",0.5,IF(W489="Dify",0.6,IF(W489="n8n",0.7,IF(W489="Make",0.7,IF(W489="Zapier",0.7,IF(W489="その他",0.5,0.5)))))))))))))))</f>
        <v/>
      </c>
      <c r="Y489" s="22">
        <f>IFERROR(U489*(1-X489),"")</f>
        <v/>
      </c>
      <c r="Z489" s="22">
        <f>IFERROR(U489-Y489,"")</f>
        <v/>
      </c>
      <c r="AA489" s="22">
        <f>IF(AND(P489&gt;0,Q489&gt;=0),P489-Q489,"")</f>
        <v/>
      </c>
      <c r="AB489" s="22">
        <f>IF(P489&gt;0,(P489-Q489)/P489,"")</f>
        <v/>
      </c>
    </row>
    <row r="490" hidden="1" ht="15.75" customHeight="1" s="44">
      <c r="A490" s="18">
        <f>IF('簡易入力モード'!A490&lt;&gt;"",'簡易入力モード'!A490,"")</f>
        <v/>
      </c>
      <c r="B490" s="18" t="n"/>
      <c r="C490" s="19">
        <f>IF('簡易入力モード'!B490&lt;&gt;"",'簡易入力モード'!B490,"")</f>
        <v/>
      </c>
      <c r="D490" s="19">
        <f>IF('簡易入力モード'!C490&lt;&gt;"",'簡易入力モード'!C490,"")</f>
        <v/>
      </c>
      <c r="E490" s="19" t="n"/>
      <c r="F490" s="19" t="n"/>
      <c r="G490" s="19" t="n"/>
      <c r="H490" s="19" t="n"/>
      <c r="I490" s="19" t="n"/>
      <c r="J490" s="19" t="n"/>
      <c r="K490" s="19" t="n"/>
      <c r="L490" s="20" t="n"/>
      <c r="M490" s="20" t="n"/>
      <c r="N490" s="20" t="n"/>
      <c r="O490" s="20" t="n"/>
      <c r="P490" s="20" t="n"/>
      <c r="Q490" s="20" t="n"/>
      <c r="R490" s="18">
        <f>IF('簡易入力モード'!E490&lt;&gt;"",'簡易入力モード'!E490,"")</f>
        <v/>
      </c>
      <c r="S490" s="21" t="n"/>
      <c r="T490" s="19" t="n"/>
      <c r="U490" s="22">
        <f>IFERROR(C490*(D490+E490),"")</f>
        <v/>
      </c>
      <c r="V490" s="22">
        <f>ROUND(100*(0.2*MIN(1,IFERROR(C490/20,0))+0.15*MIN(1,IFERROR(E490/30,0))+0.2*IF(TRIM(G490)="高",1,IF(TRIM(G490)="中",0.5,0))+0.15*IF(TRIM(H490)="高",1,IF(TRIM(H490)="中",0.5,0))+0.1*MIN(1,IFERROR(F490/20,0))+0.15*IF(TRIM(I490)="高",1,IF(TRIM(I490)="中",0.5,0))+0.15*(1-IF(TRIM(J490)="高",1,IF(TRIM(J490)="中",0.5,0)))),0)</f>
        <v/>
      </c>
      <c r="W490" s="22">
        <f>IF(G490="高",IF(H490&lt;&gt;"低","GAS",IF(I490="高","NotebookLM","Gem")),IF(I490="高","NotebookLM","Gem"))</f>
        <v/>
      </c>
      <c r="X490" s="22">
        <f>IF(W490="Gem",0.4,IF(W490="NotebookLM",0.5,IF(W490="GAS",0.7,IF(W490="Microsoft Copilot",0.4,IF(W490="Microsoft 365 AI",0.4,IF(W490="Power Automate",0.7,IF(W490="Power Apps",0.6,IF(W490="ChatGPT",0.5,IF(W490="Claude",0.5,IF(W490="Gemini",0.5,IF(W490="Dify",0.6,IF(W490="n8n",0.7,IF(W490="Make",0.7,IF(W490="Zapier",0.7,IF(W490="その他",0.5,0.5)))))))))))))))</f>
        <v/>
      </c>
      <c r="Y490" s="22">
        <f>IFERROR(U490*(1-X490),"")</f>
        <v/>
      </c>
      <c r="Z490" s="22">
        <f>IFERROR(U490-Y490,"")</f>
        <v/>
      </c>
      <c r="AA490" s="22">
        <f>IF(AND(P490&gt;0,Q490&gt;=0),P490-Q490,"")</f>
        <v/>
      </c>
      <c r="AB490" s="22">
        <f>IF(P490&gt;0,(P490-Q490)/P490,"")</f>
        <v/>
      </c>
    </row>
    <row r="491" hidden="1" ht="15.75" customHeight="1" s="44">
      <c r="A491" s="18">
        <f>IF('簡易入力モード'!A491&lt;&gt;"",'簡易入力モード'!A491,"")</f>
        <v/>
      </c>
      <c r="B491" s="18" t="n"/>
      <c r="C491" s="19">
        <f>IF('簡易入力モード'!B491&lt;&gt;"",'簡易入力モード'!B491,"")</f>
        <v/>
      </c>
      <c r="D491" s="19">
        <f>IF('簡易入力モード'!C491&lt;&gt;"",'簡易入力モード'!C491,"")</f>
        <v/>
      </c>
      <c r="E491" s="19" t="n"/>
      <c r="F491" s="19" t="n"/>
      <c r="G491" s="19" t="n"/>
      <c r="H491" s="19" t="n"/>
      <c r="I491" s="19" t="n"/>
      <c r="J491" s="19" t="n"/>
      <c r="K491" s="19" t="n"/>
      <c r="L491" s="20" t="n"/>
      <c r="M491" s="20" t="n"/>
      <c r="N491" s="20" t="n"/>
      <c r="O491" s="20" t="n"/>
      <c r="P491" s="20" t="n"/>
      <c r="Q491" s="20" t="n"/>
      <c r="R491" s="18">
        <f>IF('簡易入力モード'!E491&lt;&gt;"",'簡易入力モード'!E491,"")</f>
        <v/>
      </c>
      <c r="S491" s="21" t="n"/>
      <c r="T491" s="19" t="n"/>
      <c r="U491" s="22">
        <f>IFERROR(C491*(D491+E491),"")</f>
        <v/>
      </c>
      <c r="V491" s="22">
        <f>ROUND(100*(0.2*MIN(1,IFERROR(C491/20,0))+0.15*MIN(1,IFERROR(E491/30,0))+0.2*IF(TRIM(G491)="高",1,IF(TRIM(G491)="中",0.5,0))+0.15*IF(TRIM(H491)="高",1,IF(TRIM(H491)="中",0.5,0))+0.1*MIN(1,IFERROR(F491/20,0))+0.15*IF(TRIM(I491)="高",1,IF(TRIM(I491)="中",0.5,0))+0.15*(1-IF(TRIM(J491)="高",1,IF(TRIM(J491)="中",0.5,0)))),0)</f>
        <v/>
      </c>
      <c r="W491" s="22">
        <f>IF(G491="高",IF(H491&lt;&gt;"低","GAS",IF(I491="高","NotebookLM","Gem")),IF(I491="高","NotebookLM","Gem"))</f>
        <v/>
      </c>
      <c r="X491" s="22">
        <f>IF(W491="Gem",0.4,IF(W491="NotebookLM",0.5,IF(W491="GAS",0.7,IF(W491="Microsoft Copilot",0.4,IF(W491="Microsoft 365 AI",0.4,IF(W491="Power Automate",0.7,IF(W491="Power Apps",0.6,IF(W491="ChatGPT",0.5,IF(W491="Claude",0.5,IF(W491="Gemini",0.5,IF(W491="Dify",0.6,IF(W491="n8n",0.7,IF(W491="Make",0.7,IF(W491="Zapier",0.7,IF(W491="その他",0.5,0.5)))))))))))))))</f>
        <v/>
      </c>
      <c r="Y491" s="22">
        <f>IFERROR(U491*(1-X491),"")</f>
        <v/>
      </c>
      <c r="Z491" s="22">
        <f>IFERROR(U491-Y491,"")</f>
        <v/>
      </c>
      <c r="AA491" s="22">
        <f>IF(AND(P491&gt;0,Q491&gt;=0),P491-Q491,"")</f>
        <v/>
      </c>
      <c r="AB491" s="22">
        <f>IF(P491&gt;0,(P491-Q491)/P491,"")</f>
        <v/>
      </c>
    </row>
    <row r="492" hidden="1" ht="15.75" customHeight="1" s="44">
      <c r="A492" s="18">
        <f>IF('簡易入力モード'!A492&lt;&gt;"",'簡易入力モード'!A492,"")</f>
        <v/>
      </c>
      <c r="B492" s="18" t="n"/>
      <c r="C492" s="19">
        <f>IF('簡易入力モード'!B492&lt;&gt;"",'簡易入力モード'!B492,"")</f>
        <v/>
      </c>
      <c r="D492" s="19">
        <f>IF('簡易入力モード'!C492&lt;&gt;"",'簡易入力モード'!C492,"")</f>
        <v/>
      </c>
      <c r="E492" s="19" t="n"/>
      <c r="F492" s="19" t="n"/>
      <c r="G492" s="19" t="n"/>
      <c r="H492" s="19" t="n"/>
      <c r="I492" s="19" t="n"/>
      <c r="J492" s="19" t="n"/>
      <c r="K492" s="19" t="n"/>
      <c r="L492" s="20" t="n"/>
      <c r="M492" s="20" t="n"/>
      <c r="N492" s="20" t="n"/>
      <c r="O492" s="20" t="n"/>
      <c r="P492" s="20" t="n"/>
      <c r="Q492" s="20" t="n"/>
      <c r="R492" s="18">
        <f>IF('簡易入力モード'!E492&lt;&gt;"",'簡易入力モード'!E492,"")</f>
        <v/>
      </c>
      <c r="S492" s="21" t="n"/>
      <c r="T492" s="19" t="n"/>
      <c r="U492" s="22">
        <f>IFERROR(C492*(D492+E492),"")</f>
        <v/>
      </c>
      <c r="V492" s="22">
        <f>ROUND(100*(0.2*MIN(1,IFERROR(C492/20,0))+0.15*MIN(1,IFERROR(E492/30,0))+0.2*IF(TRIM(G492)="高",1,IF(TRIM(G492)="中",0.5,0))+0.15*IF(TRIM(H492)="高",1,IF(TRIM(H492)="中",0.5,0))+0.1*MIN(1,IFERROR(F492/20,0))+0.15*IF(TRIM(I492)="高",1,IF(TRIM(I492)="中",0.5,0))+0.15*(1-IF(TRIM(J492)="高",1,IF(TRIM(J492)="中",0.5,0)))),0)</f>
        <v/>
      </c>
      <c r="W492" s="22">
        <f>IF(G492="高",IF(H492&lt;&gt;"低","GAS",IF(I492="高","NotebookLM","Gem")),IF(I492="高","NotebookLM","Gem"))</f>
        <v/>
      </c>
      <c r="X492" s="22">
        <f>IF(W492="Gem",0.4,IF(W492="NotebookLM",0.5,IF(W492="GAS",0.7,IF(W492="Microsoft Copilot",0.4,IF(W492="Microsoft 365 AI",0.4,IF(W492="Power Automate",0.7,IF(W492="Power Apps",0.6,IF(W492="ChatGPT",0.5,IF(W492="Claude",0.5,IF(W492="Gemini",0.5,IF(W492="Dify",0.6,IF(W492="n8n",0.7,IF(W492="Make",0.7,IF(W492="Zapier",0.7,IF(W492="その他",0.5,0.5)))))))))))))))</f>
        <v/>
      </c>
      <c r="Y492" s="22">
        <f>IFERROR(U492*(1-X492),"")</f>
        <v/>
      </c>
      <c r="Z492" s="22">
        <f>IFERROR(U492-Y492,"")</f>
        <v/>
      </c>
      <c r="AA492" s="22">
        <f>IF(AND(P492&gt;0,Q492&gt;=0),P492-Q492,"")</f>
        <v/>
      </c>
      <c r="AB492" s="22">
        <f>IF(P492&gt;0,(P492-Q492)/P492,"")</f>
        <v/>
      </c>
    </row>
    <row r="493" hidden="1" ht="15.75" customHeight="1" s="44">
      <c r="A493" s="18">
        <f>IF('簡易入力モード'!A493&lt;&gt;"",'簡易入力モード'!A493,"")</f>
        <v/>
      </c>
      <c r="B493" s="18" t="n"/>
      <c r="C493" s="19">
        <f>IF('簡易入力モード'!B493&lt;&gt;"",'簡易入力モード'!B493,"")</f>
        <v/>
      </c>
      <c r="D493" s="19">
        <f>IF('簡易入力モード'!C493&lt;&gt;"",'簡易入力モード'!C493,"")</f>
        <v/>
      </c>
      <c r="E493" s="19" t="n"/>
      <c r="F493" s="19" t="n"/>
      <c r="G493" s="19" t="n"/>
      <c r="H493" s="19" t="n"/>
      <c r="I493" s="19" t="n"/>
      <c r="J493" s="19" t="n"/>
      <c r="K493" s="19" t="n"/>
      <c r="L493" s="20" t="n"/>
      <c r="M493" s="20" t="n"/>
      <c r="N493" s="20" t="n"/>
      <c r="O493" s="20" t="n"/>
      <c r="P493" s="20" t="n"/>
      <c r="Q493" s="20" t="n"/>
      <c r="R493" s="18">
        <f>IF('簡易入力モード'!E493&lt;&gt;"",'簡易入力モード'!E493,"")</f>
        <v/>
      </c>
      <c r="S493" s="21" t="n"/>
      <c r="T493" s="19" t="n"/>
      <c r="U493" s="22">
        <f>IFERROR(C493*(D493+E493),"")</f>
        <v/>
      </c>
      <c r="V493" s="22">
        <f>ROUND(100*(0.2*MIN(1,IFERROR(C493/20,0))+0.15*MIN(1,IFERROR(E493/30,0))+0.2*IF(TRIM(G493)="高",1,IF(TRIM(G493)="中",0.5,0))+0.15*IF(TRIM(H493)="高",1,IF(TRIM(H493)="中",0.5,0))+0.1*MIN(1,IFERROR(F493/20,0))+0.15*IF(TRIM(I493)="高",1,IF(TRIM(I493)="中",0.5,0))+0.15*(1-IF(TRIM(J493)="高",1,IF(TRIM(J493)="中",0.5,0)))),0)</f>
        <v/>
      </c>
      <c r="W493" s="22">
        <f>IF(G493="高",IF(H493&lt;&gt;"低","GAS",IF(I493="高","NotebookLM","Gem")),IF(I493="高","NotebookLM","Gem"))</f>
        <v/>
      </c>
      <c r="X493" s="22">
        <f>IF(W493="Gem",0.4,IF(W493="NotebookLM",0.5,IF(W493="GAS",0.7,IF(W493="Microsoft Copilot",0.4,IF(W493="Microsoft 365 AI",0.4,IF(W493="Power Automate",0.7,IF(W493="Power Apps",0.6,IF(W493="ChatGPT",0.5,IF(W493="Claude",0.5,IF(W493="Gemini",0.5,IF(W493="Dify",0.6,IF(W493="n8n",0.7,IF(W493="Make",0.7,IF(W493="Zapier",0.7,IF(W493="その他",0.5,0.5)))))))))))))))</f>
        <v/>
      </c>
      <c r="Y493" s="22">
        <f>IFERROR(U493*(1-X493),"")</f>
        <v/>
      </c>
      <c r="Z493" s="22">
        <f>IFERROR(U493-Y493,"")</f>
        <v/>
      </c>
      <c r="AA493" s="22">
        <f>IF(AND(P493&gt;0,Q493&gt;=0),P493-Q493,"")</f>
        <v/>
      </c>
      <c r="AB493" s="22">
        <f>IF(P493&gt;0,(P493-Q493)/P493,"")</f>
        <v/>
      </c>
    </row>
    <row r="494" hidden="1" ht="15.75" customHeight="1" s="44">
      <c r="A494" s="18">
        <f>IF('簡易入力モード'!A494&lt;&gt;"",'簡易入力モード'!A494,"")</f>
        <v/>
      </c>
      <c r="B494" s="18" t="n"/>
      <c r="C494" s="19">
        <f>IF('簡易入力モード'!B494&lt;&gt;"",'簡易入力モード'!B494,"")</f>
        <v/>
      </c>
      <c r="D494" s="19">
        <f>IF('簡易入力モード'!C494&lt;&gt;"",'簡易入力モード'!C494,"")</f>
        <v/>
      </c>
      <c r="E494" s="19" t="n"/>
      <c r="F494" s="19" t="n"/>
      <c r="G494" s="19" t="n"/>
      <c r="H494" s="19" t="n"/>
      <c r="I494" s="19" t="n"/>
      <c r="J494" s="19" t="n"/>
      <c r="K494" s="19" t="n"/>
      <c r="L494" s="20" t="n"/>
      <c r="M494" s="20" t="n"/>
      <c r="N494" s="20" t="n"/>
      <c r="O494" s="20" t="n"/>
      <c r="P494" s="20" t="n"/>
      <c r="Q494" s="20" t="n"/>
      <c r="R494" s="18">
        <f>IF('簡易入力モード'!E494&lt;&gt;"",'簡易入力モード'!E494,"")</f>
        <v/>
      </c>
      <c r="S494" s="21" t="n"/>
      <c r="T494" s="19" t="n"/>
      <c r="U494" s="22">
        <f>IFERROR(C494*(D494+E494),"")</f>
        <v/>
      </c>
      <c r="V494" s="22">
        <f>ROUND(100*(0.2*MIN(1,IFERROR(C494/20,0))+0.15*MIN(1,IFERROR(E494/30,0))+0.2*IF(TRIM(G494)="高",1,IF(TRIM(G494)="中",0.5,0))+0.15*IF(TRIM(H494)="高",1,IF(TRIM(H494)="中",0.5,0))+0.1*MIN(1,IFERROR(F494/20,0))+0.15*IF(TRIM(I494)="高",1,IF(TRIM(I494)="中",0.5,0))+0.15*(1-IF(TRIM(J494)="高",1,IF(TRIM(J494)="中",0.5,0)))),0)</f>
        <v/>
      </c>
      <c r="W494" s="22">
        <f>IF(G494="高",IF(H494&lt;&gt;"低","GAS",IF(I494="高","NotebookLM","Gem")),IF(I494="高","NotebookLM","Gem"))</f>
        <v/>
      </c>
      <c r="X494" s="22">
        <f>IF(W494="Gem",0.4,IF(W494="NotebookLM",0.5,IF(W494="GAS",0.7,IF(W494="Microsoft Copilot",0.4,IF(W494="Microsoft 365 AI",0.4,IF(W494="Power Automate",0.7,IF(W494="Power Apps",0.6,IF(W494="ChatGPT",0.5,IF(W494="Claude",0.5,IF(W494="Gemini",0.5,IF(W494="Dify",0.6,IF(W494="n8n",0.7,IF(W494="Make",0.7,IF(W494="Zapier",0.7,IF(W494="その他",0.5,0.5)))))))))))))))</f>
        <v/>
      </c>
      <c r="Y494" s="22">
        <f>IFERROR(U494*(1-X494),"")</f>
        <v/>
      </c>
      <c r="Z494" s="22">
        <f>IFERROR(U494-Y494,"")</f>
        <v/>
      </c>
      <c r="AA494" s="22">
        <f>IF(AND(P494&gt;0,Q494&gt;=0),P494-Q494,"")</f>
        <v/>
      </c>
      <c r="AB494" s="22">
        <f>IF(P494&gt;0,(P494-Q494)/P494,"")</f>
        <v/>
      </c>
    </row>
    <row r="495" hidden="1" ht="15.75" customHeight="1" s="44">
      <c r="A495" s="18">
        <f>IF('簡易入力モード'!A495&lt;&gt;"",'簡易入力モード'!A495,"")</f>
        <v/>
      </c>
      <c r="B495" s="18" t="n"/>
      <c r="C495" s="19">
        <f>IF('簡易入力モード'!B495&lt;&gt;"",'簡易入力モード'!B495,"")</f>
        <v/>
      </c>
      <c r="D495" s="19">
        <f>IF('簡易入力モード'!C495&lt;&gt;"",'簡易入力モード'!C495,"")</f>
        <v/>
      </c>
      <c r="E495" s="19" t="n"/>
      <c r="F495" s="19" t="n"/>
      <c r="G495" s="19" t="n"/>
      <c r="H495" s="19" t="n"/>
      <c r="I495" s="19" t="n"/>
      <c r="J495" s="19" t="n"/>
      <c r="K495" s="19" t="n"/>
      <c r="L495" s="20" t="n"/>
      <c r="M495" s="20" t="n"/>
      <c r="N495" s="20" t="n"/>
      <c r="O495" s="20" t="n"/>
      <c r="P495" s="20" t="n"/>
      <c r="Q495" s="20" t="n"/>
      <c r="R495" s="18">
        <f>IF('簡易入力モード'!E495&lt;&gt;"",'簡易入力モード'!E495,"")</f>
        <v/>
      </c>
      <c r="S495" s="21" t="n"/>
      <c r="T495" s="19" t="n"/>
      <c r="U495" s="22">
        <f>IFERROR(C495*(D495+E495),"")</f>
        <v/>
      </c>
      <c r="V495" s="22">
        <f>ROUND(100*(0.2*MIN(1,IFERROR(C495/20,0))+0.15*MIN(1,IFERROR(E495/30,0))+0.2*IF(TRIM(G495)="高",1,IF(TRIM(G495)="中",0.5,0))+0.15*IF(TRIM(H495)="高",1,IF(TRIM(H495)="中",0.5,0))+0.1*MIN(1,IFERROR(F495/20,0))+0.15*IF(TRIM(I495)="高",1,IF(TRIM(I495)="中",0.5,0))+0.15*(1-IF(TRIM(J495)="高",1,IF(TRIM(J495)="中",0.5,0)))),0)</f>
        <v/>
      </c>
      <c r="W495" s="22">
        <f>IF(G495="高",IF(H495&lt;&gt;"低","GAS",IF(I495="高","NotebookLM","Gem")),IF(I495="高","NotebookLM","Gem"))</f>
        <v/>
      </c>
      <c r="X495" s="22">
        <f>IF(W495="Gem",0.4,IF(W495="NotebookLM",0.5,IF(W495="GAS",0.7,IF(W495="Microsoft Copilot",0.4,IF(W495="Microsoft 365 AI",0.4,IF(W495="Power Automate",0.7,IF(W495="Power Apps",0.6,IF(W495="ChatGPT",0.5,IF(W495="Claude",0.5,IF(W495="Gemini",0.5,IF(W495="Dify",0.6,IF(W495="n8n",0.7,IF(W495="Make",0.7,IF(W495="Zapier",0.7,IF(W495="その他",0.5,0.5)))))))))))))))</f>
        <v/>
      </c>
      <c r="Y495" s="22">
        <f>IFERROR(U495*(1-X495),"")</f>
        <v/>
      </c>
      <c r="Z495" s="22">
        <f>IFERROR(U495-Y495,"")</f>
        <v/>
      </c>
      <c r="AA495" s="22">
        <f>IF(AND(P495&gt;0,Q495&gt;=0),P495-Q495,"")</f>
        <v/>
      </c>
      <c r="AB495" s="22">
        <f>IF(P495&gt;0,(P495-Q495)/P495,"")</f>
        <v/>
      </c>
    </row>
    <row r="496" hidden="1" ht="15.75" customHeight="1" s="44">
      <c r="A496" s="18">
        <f>IF('簡易入力モード'!A496&lt;&gt;"",'簡易入力モード'!A496,"")</f>
        <v/>
      </c>
      <c r="B496" s="18" t="n"/>
      <c r="C496" s="19">
        <f>IF('簡易入力モード'!B496&lt;&gt;"",'簡易入力モード'!B496,"")</f>
        <v/>
      </c>
      <c r="D496" s="19">
        <f>IF('簡易入力モード'!C496&lt;&gt;"",'簡易入力モード'!C496,"")</f>
        <v/>
      </c>
      <c r="E496" s="19" t="n"/>
      <c r="F496" s="19" t="n"/>
      <c r="G496" s="19" t="n"/>
      <c r="H496" s="19" t="n"/>
      <c r="I496" s="19" t="n"/>
      <c r="J496" s="19" t="n"/>
      <c r="K496" s="19" t="n"/>
      <c r="L496" s="20" t="n"/>
      <c r="M496" s="20" t="n"/>
      <c r="N496" s="20" t="n"/>
      <c r="O496" s="20" t="n"/>
      <c r="P496" s="20" t="n"/>
      <c r="Q496" s="20" t="n"/>
      <c r="R496" s="18">
        <f>IF('簡易入力モード'!E496&lt;&gt;"",'簡易入力モード'!E496,"")</f>
        <v/>
      </c>
      <c r="S496" s="21" t="n"/>
      <c r="T496" s="19" t="n"/>
      <c r="U496" s="22">
        <f>IFERROR(C496*(D496+E496),"")</f>
        <v/>
      </c>
      <c r="V496" s="22">
        <f>ROUND(100*(0.2*MIN(1,IFERROR(C496/20,0))+0.15*MIN(1,IFERROR(E496/30,0))+0.2*IF(TRIM(G496)="高",1,IF(TRIM(G496)="中",0.5,0))+0.15*IF(TRIM(H496)="高",1,IF(TRIM(H496)="中",0.5,0))+0.1*MIN(1,IFERROR(F496/20,0))+0.15*IF(TRIM(I496)="高",1,IF(TRIM(I496)="中",0.5,0))+0.15*(1-IF(TRIM(J496)="高",1,IF(TRIM(J496)="中",0.5,0)))),0)</f>
        <v/>
      </c>
      <c r="W496" s="22">
        <f>IF(G496="高",IF(H496&lt;&gt;"低","GAS",IF(I496="高","NotebookLM","Gem")),IF(I496="高","NotebookLM","Gem"))</f>
        <v/>
      </c>
      <c r="X496" s="22">
        <f>IF(W496="Gem",0.4,IF(W496="NotebookLM",0.5,IF(W496="GAS",0.7,IF(W496="Microsoft Copilot",0.4,IF(W496="Microsoft 365 AI",0.4,IF(W496="Power Automate",0.7,IF(W496="Power Apps",0.6,IF(W496="ChatGPT",0.5,IF(W496="Claude",0.5,IF(W496="Gemini",0.5,IF(W496="Dify",0.6,IF(W496="n8n",0.7,IF(W496="Make",0.7,IF(W496="Zapier",0.7,IF(W496="その他",0.5,0.5)))))))))))))))</f>
        <v/>
      </c>
      <c r="Y496" s="22">
        <f>IFERROR(U496*(1-X496),"")</f>
        <v/>
      </c>
      <c r="Z496" s="22">
        <f>IFERROR(U496-Y496,"")</f>
        <v/>
      </c>
      <c r="AA496" s="22">
        <f>IF(AND(P496&gt;0,Q496&gt;=0),P496-Q496,"")</f>
        <v/>
      </c>
      <c r="AB496" s="22">
        <f>IF(P496&gt;0,(P496-Q496)/P496,"")</f>
        <v/>
      </c>
    </row>
    <row r="497" hidden="1" ht="15.75" customHeight="1" s="44">
      <c r="A497" s="18">
        <f>IF('簡易入力モード'!A497&lt;&gt;"",'簡易入力モード'!A497,"")</f>
        <v/>
      </c>
      <c r="B497" s="18" t="n"/>
      <c r="C497" s="19">
        <f>IF('簡易入力モード'!B497&lt;&gt;"",'簡易入力モード'!B497,"")</f>
        <v/>
      </c>
      <c r="D497" s="19">
        <f>IF('簡易入力モード'!C497&lt;&gt;"",'簡易入力モード'!C497,"")</f>
        <v/>
      </c>
      <c r="E497" s="19" t="n"/>
      <c r="F497" s="19" t="n"/>
      <c r="G497" s="19" t="n"/>
      <c r="H497" s="19" t="n"/>
      <c r="I497" s="19" t="n"/>
      <c r="J497" s="19" t="n"/>
      <c r="K497" s="19" t="n"/>
      <c r="L497" s="20" t="n"/>
      <c r="M497" s="20" t="n"/>
      <c r="N497" s="20" t="n"/>
      <c r="O497" s="20" t="n"/>
      <c r="P497" s="20" t="n"/>
      <c r="Q497" s="20" t="n"/>
      <c r="R497" s="18">
        <f>IF('簡易入力モード'!E497&lt;&gt;"",'簡易入力モード'!E497,"")</f>
        <v/>
      </c>
      <c r="S497" s="21" t="n"/>
      <c r="T497" s="19" t="n"/>
      <c r="U497" s="22">
        <f>IFERROR(C497*(D497+E497),"")</f>
        <v/>
      </c>
      <c r="V497" s="22">
        <f>ROUND(100*(0.2*MIN(1,IFERROR(C497/20,0))+0.15*MIN(1,IFERROR(E497/30,0))+0.2*IF(TRIM(G497)="高",1,IF(TRIM(G497)="中",0.5,0))+0.15*IF(TRIM(H497)="高",1,IF(TRIM(H497)="中",0.5,0))+0.1*MIN(1,IFERROR(F497/20,0))+0.15*IF(TRIM(I497)="高",1,IF(TRIM(I497)="中",0.5,0))+0.15*(1-IF(TRIM(J497)="高",1,IF(TRIM(J497)="中",0.5,0)))),0)</f>
        <v/>
      </c>
      <c r="W497" s="22">
        <f>IF(G497="高",IF(H497&lt;&gt;"低","GAS",IF(I497="高","NotebookLM","Gem")),IF(I497="高","NotebookLM","Gem"))</f>
        <v/>
      </c>
      <c r="X497" s="22">
        <f>IF(W497="Gem",0.4,IF(W497="NotebookLM",0.5,IF(W497="GAS",0.7,IF(W497="Microsoft Copilot",0.4,IF(W497="Microsoft 365 AI",0.4,IF(W497="Power Automate",0.7,IF(W497="Power Apps",0.6,IF(W497="ChatGPT",0.5,IF(W497="Claude",0.5,IF(W497="Gemini",0.5,IF(W497="Dify",0.6,IF(W497="n8n",0.7,IF(W497="Make",0.7,IF(W497="Zapier",0.7,IF(W497="その他",0.5,0.5)))))))))))))))</f>
        <v/>
      </c>
      <c r="Y497" s="22">
        <f>IFERROR(U497*(1-X497),"")</f>
        <v/>
      </c>
      <c r="Z497" s="22">
        <f>IFERROR(U497-Y497,"")</f>
        <v/>
      </c>
      <c r="AA497" s="22">
        <f>IF(AND(P497&gt;0,Q497&gt;=0),P497-Q497,"")</f>
        <v/>
      </c>
      <c r="AB497" s="22">
        <f>IF(P497&gt;0,(P497-Q497)/P497,"")</f>
        <v/>
      </c>
    </row>
    <row r="498" hidden="1" ht="15.75" customHeight="1" s="44">
      <c r="A498" s="18">
        <f>IF('簡易入力モード'!A498&lt;&gt;"",'簡易入力モード'!A498,"")</f>
        <v/>
      </c>
      <c r="B498" s="18" t="n"/>
      <c r="C498" s="19">
        <f>IF('簡易入力モード'!B498&lt;&gt;"",'簡易入力モード'!B498,"")</f>
        <v/>
      </c>
      <c r="D498" s="19">
        <f>IF('簡易入力モード'!C498&lt;&gt;"",'簡易入力モード'!C498,"")</f>
        <v/>
      </c>
      <c r="E498" s="19" t="n"/>
      <c r="F498" s="19" t="n"/>
      <c r="G498" s="19" t="n"/>
      <c r="H498" s="19" t="n"/>
      <c r="I498" s="19" t="n"/>
      <c r="J498" s="19" t="n"/>
      <c r="K498" s="19" t="n"/>
      <c r="L498" s="20" t="n"/>
      <c r="M498" s="20" t="n"/>
      <c r="N498" s="20" t="n"/>
      <c r="O498" s="20" t="n"/>
      <c r="P498" s="20" t="n"/>
      <c r="Q498" s="20" t="n"/>
      <c r="R498" s="18">
        <f>IF('簡易入力モード'!E498&lt;&gt;"",'簡易入力モード'!E498,"")</f>
        <v/>
      </c>
      <c r="S498" s="21" t="n"/>
      <c r="T498" s="19" t="n"/>
      <c r="U498" s="22">
        <f>IFERROR(C498*(D498+E498),"")</f>
        <v/>
      </c>
      <c r="V498" s="22">
        <f>ROUND(100*(0.2*MIN(1,IFERROR(C498/20,0))+0.15*MIN(1,IFERROR(E498/30,0))+0.2*IF(TRIM(G498)="高",1,IF(TRIM(G498)="中",0.5,0))+0.15*IF(TRIM(H498)="高",1,IF(TRIM(H498)="中",0.5,0))+0.1*MIN(1,IFERROR(F498/20,0))+0.15*IF(TRIM(I498)="高",1,IF(TRIM(I498)="中",0.5,0))+0.15*(1-IF(TRIM(J498)="高",1,IF(TRIM(J498)="中",0.5,0)))),0)</f>
        <v/>
      </c>
      <c r="W498" s="22">
        <f>IF(G498="高",IF(H498&lt;&gt;"低","GAS",IF(I498="高","NotebookLM","Gem")),IF(I498="高","NotebookLM","Gem"))</f>
        <v/>
      </c>
      <c r="X498" s="22">
        <f>IF(W498="Gem",0.4,IF(W498="NotebookLM",0.5,IF(W498="GAS",0.7,IF(W498="Microsoft Copilot",0.4,IF(W498="Microsoft 365 AI",0.4,IF(W498="Power Automate",0.7,IF(W498="Power Apps",0.6,IF(W498="ChatGPT",0.5,IF(W498="Claude",0.5,IF(W498="Gemini",0.5,IF(W498="Dify",0.6,IF(W498="n8n",0.7,IF(W498="Make",0.7,IF(W498="Zapier",0.7,IF(W498="その他",0.5,0.5)))))))))))))))</f>
        <v/>
      </c>
      <c r="Y498" s="22">
        <f>IFERROR(U498*(1-X498),"")</f>
        <v/>
      </c>
      <c r="Z498" s="22">
        <f>IFERROR(U498-Y498,"")</f>
        <v/>
      </c>
      <c r="AA498" s="22">
        <f>IF(AND(P498&gt;0,Q498&gt;=0),P498-Q498,"")</f>
        <v/>
      </c>
      <c r="AB498" s="22">
        <f>IF(P498&gt;0,(P498-Q498)/P498,"")</f>
        <v/>
      </c>
    </row>
    <row r="499" hidden="1" ht="15.75" customHeight="1" s="44">
      <c r="A499" s="18">
        <f>IF('簡易入力モード'!A499&lt;&gt;"",'簡易入力モード'!A499,"")</f>
        <v/>
      </c>
      <c r="B499" s="18" t="n"/>
      <c r="C499" s="19">
        <f>IF('簡易入力モード'!B499&lt;&gt;"",'簡易入力モード'!B499,"")</f>
        <v/>
      </c>
      <c r="D499" s="19">
        <f>IF('簡易入力モード'!C499&lt;&gt;"",'簡易入力モード'!C499,"")</f>
        <v/>
      </c>
      <c r="E499" s="19" t="n"/>
      <c r="F499" s="19" t="n"/>
      <c r="G499" s="19" t="n"/>
      <c r="H499" s="19" t="n"/>
      <c r="I499" s="19" t="n"/>
      <c r="J499" s="19" t="n"/>
      <c r="K499" s="19" t="n"/>
      <c r="L499" s="20" t="n"/>
      <c r="M499" s="20" t="n"/>
      <c r="N499" s="20" t="n"/>
      <c r="O499" s="20" t="n"/>
      <c r="P499" s="20" t="n"/>
      <c r="Q499" s="20" t="n"/>
      <c r="R499" s="18">
        <f>IF('簡易入力モード'!E499&lt;&gt;"",'簡易入力モード'!E499,"")</f>
        <v/>
      </c>
      <c r="S499" s="21" t="n"/>
      <c r="T499" s="19" t="n"/>
      <c r="U499" s="22">
        <f>IFERROR(C499*(D499+E499),"")</f>
        <v/>
      </c>
      <c r="V499" s="22">
        <f>ROUND(100*(0.2*MIN(1,IFERROR(C499/20,0))+0.15*MIN(1,IFERROR(E499/30,0))+0.2*IF(TRIM(G499)="高",1,IF(TRIM(G499)="中",0.5,0))+0.15*IF(TRIM(H499)="高",1,IF(TRIM(H499)="中",0.5,0))+0.1*MIN(1,IFERROR(F499/20,0))+0.15*IF(TRIM(I499)="高",1,IF(TRIM(I499)="中",0.5,0))+0.15*(1-IF(TRIM(J499)="高",1,IF(TRIM(J499)="中",0.5,0)))),0)</f>
        <v/>
      </c>
      <c r="W499" s="22">
        <f>IF(G499="高",IF(H499&lt;&gt;"低","GAS",IF(I499="高","NotebookLM","Gem")),IF(I499="高","NotebookLM","Gem"))</f>
        <v/>
      </c>
      <c r="X499" s="22">
        <f>IF(W499="Gem",0.4,IF(W499="NotebookLM",0.5,IF(W499="GAS",0.7,IF(W499="Microsoft Copilot",0.4,IF(W499="Microsoft 365 AI",0.4,IF(W499="Power Automate",0.7,IF(W499="Power Apps",0.6,IF(W499="ChatGPT",0.5,IF(W499="Claude",0.5,IF(W499="Gemini",0.5,IF(W499="Dify",0.6,IF(W499="n8n",0.7,IF(W499="Make",0.7,IF(W499="Zapier",0.7,IF(W499="その他",0.5,0.5)))))))))))))))</f>
        <v/>
      </c>
      <c r="Y499" s="22">
        <f>IFERROR(U499*(1-X499),"")</f>
        <v/>
      </c>
      <c r="Z499" s="22">
        <f>IFERROR(U499-Y499,"")</f>
        <v/>
      </c>
      <c r="AA499" s="22">
        <f>IF(AND(P499&gt;0,Q499&gt;=0),P499-Q499,"")</f>
        <v/>
      </c>
      <c r="AB499" s="22">
        <f>IF(P499&gt;0,(P499-Q499)/P499,"")</f>
        <v/>
      </c>
    </row>
    <row r="500" hidden="1" ht="15.75" customHeight="1" s="44">
      <c r="A500" s="18">
        <f>IF('簡易入力モード'!A500&lt;&gt;"",'簡易入力モード'!A500,"")</f>
        <v/>
      </c>
      <c r="B500" s="18" t="n"/>
      <c r="C500" s="19">
        <f>IF('簡易入力モード'!B500&lt;&gt;"",'簡易入力モード'!B500,"")</f>
        <v/>
      </c>
      <c r="D500" s="19">
        <f>IF('簡易入力モード'!C500&lt;&gt;"",'簡易入力モード'!C500,"")</f>
        <v/>
      </c>
      <c r="E500" s="19" t="n"/>
      <c r="F500" s="19" t="n"/>
      <c r="G500" s="19" t="n"/>
      <c r="H500" s="19" t="n"/>
      <c r="I500" s="19" t="n"/>
      <c r="J500" s="19" t="n"/>
      <c r="K500" s="19" t="n"/>
      <c r="L500" s="20" t="n"/>
      <c r="M500" s="20" t="n"/>
      <c r="N500" s="20" t="n"/>
      <c r="O500" s="20" t="n"/>
      <c r="P500" s="20" t="n"/>
      <c r="Q500" s="20" t="n"/>
      <c r="R500" s="18">
        <f>IF('簡易入力モード'!E500&lt;&gt;"",'簡易入力モード'!E500,"")</f>
        <v/>
      </c>
      <c r="S500" s="21" t="n"/>
      <c r="T500" s="19" t="n"/>
      <c r="U500" s="22">
        <f>IFERROR(C500*(D500+E500),"")</f>
        <v/>
      </c>
      <c r="V500" s="22">
        <f>ROUND(100*(0.2*MIN(1,IFERROR(C500/20,0))+0.15*MIN(1,IFERROR(E500/30,0))+0.2*IF(TRIM(G500)="高",1,IF(TRIM(G500)="中",0.5,0))+0.15*IF(TRIM(H500)="高",1,IF(TRIM(H500)="中",0.5,0))+0.1*MIN(1,IFERROR(F500/20,0))+0.15*IF(TRIM(I500)="高",1,IF(TRIM(I500)="中",0.5,0))+0.15*(1-IF(TRIM(J500)="高",1,IF(TRIM(J500)="中",0.5,0)))),0)</f>
        <v/>
      </c>
      <c r="W500" s="22">
        <f>IF(G500="高",IF(H500&lt;&gt;"低","GAS",IF(I500="高","NotebookLM","Gem")),IF(I500="高","NotebookLM","Gem"))</f>
        <v/>
      </c>
      <c r="X500" s="22">
        <f>IF(W500="Gem",0.4,IF(W500="NotebookLM",0.5,IF(W500="GAS",0.7,IF(W500="Microsoft Copilot",0.4,IF(W500="Microsoft 365 AI",0.4,IF(W500="Power Automate",0.7,IF(W500="Power Apps",0.6,IF(W500="ChatGPT",0.5,IF(W500="Claude",0.5,IF(W500="Gemini",0.5,IF(W500="Dify",0.6,IF(W500="n8n",0.7,IF(W500="Make",0.7,IF(W500="Zapier",0.7,IF(W500="その他",0.5,0.5)))))))))))))))</f>
        <v/>
      </c>
      <c r="Y500" s="22">
        <f>IFERROR(U500*(1-X500),"")</f>
        <v/>
      </c>
      <c r="Z500" s="22">
        <f>IFERROR(U500-Y500,"")</f>
        <v/>
      </c>
      <c r="AA500" s="22">
        <f>IF(AND(P500&gt;0,Q500&gt;=0),P500-Q500,"")</f>
        <v/>
      </c>
      <c r="AB500" s="22">
        <f>IF(P500&gt;0,(P500-Q500)/P500,"")</f>
        <v/>
      </c>
    </row>
    <row r="501" hidden="1" ht="15.75" customHeight="1" s="44">
      <c r="A501" s="18">
        <f>IF('簡易入力モード'!A501&lt;&gt;"",'簡易入力モード'!A501,"")</f>
        <v/>
      </c>
      <c r="B501" s="18" t="n"/>
      <c r="C501" s="19">
        <f>IF('簡易入力モード'!B501&lt;&gt;"",'簡易入力モード'!B501,"")</f>
        <v/>
      </c>
      <c r="D501" s="19">
        <f>IF('簡易入力モード'!C501&lt;&gt;"",'簡易入力モード'!C501,"")</f>
        <v/>
      </c>
      <c r="E501" s="19" t="n"/>
      <c r="F501" s="19" t="n"/>
      <c r="G501" s="19" t="n"/>
      <c r="H501" s="19" t="n"/>
      <c r="I501" s="19" t="n"/>
      <c r="J501" s="19" t="n"/>
      <c r="K501" s="19" t="n"/>
      <c r="L501" s="20" t="n"/>
      <c r="M501" s="20" t="n"/>
      <c r="N501" s="20" t="n"/>
      <c r="O501" s="20" t="n"/>
      <c r="P501" s="20" t="n"/>
      <c r="Q501" s="20" t="n"/>
      <c r="R501" s="18">
        <f>IF('簡易入力モード'!E501&lt;&gt;"",'簡易入力モード'!E501,"")</f>
        <v/>
      </c>
      <c r="S501" s="21" t="n"/>
      <c r="T501" s="19" t="n"/>
      <c r="U501" s="22">
        <f>IFERROR(C501*(D501+E501),"")</f>
        <v/>
      </c>
      <c r="V501" s="22">
        <f>ROUND(100*(0.2*MIN(1,IFERROR(C501/20,0))+0.15*MIN(1,IFERROR(E501/30,0))+0.2*IF(TRIM(G501)="高",1,IF(TRIM(G501)="中",0.5,0))+0.15*IF(TRIM(H501)="高",1,IF(TRIM(H501)="中",0.5,0))+0.1*MIN(1,IFERROR(F501/20,0))+0.15*IF(TRIM(I501)="高",1,IF(TRIM(I501)="中",0.5,0))+0.15*(1-IF(TRIM(J501)="高",1,IF(TRIM(J501)="中",0.5,0)))),0)</f>
        <v/>
      </c>
      <c r="W501" s="22">
        <f>IF(G501="高",IF(H501&lt;&gt;"低","GAS",IF(I501="高","NotebookLM","Gem")),IF(I501="高","NotebookLM","Gem"))</f>
        <v/>
      </c>
      <c r="X501" s="22">
        <f>IF(W501="Gem",0.4,IF(W501="NotebookLM",0.5,IF(W501="GAS",0.7,IF(W501="Microsoft Copilot",0.4,IF(W501="Microsoft 365 AI",0.4,IF(W501="Power Automate",0.7,IF(W501="Power Apps",0.6,IF(W501="ChatGPT",0.5,IF(W501="Claude",0.5,IF(W501="Gemini",0.5,IF(W501="Dify",0.6,IF(W501="n8n",0.7,IF(W501="Make",0.7,IF(W501="Zapier",0.7,IF(W501="その他",0.5,0.5)))))))))))))))</f>
        <v/>
      </c>
      <c r="Y501" s="22">
        <f>IFERROR(U501*(1-X501),"")</f>
        <v/>
      </c>
      <c r="Z501" s="22">
        <f>IFERROR(U501-Y501,"")</f>
        <v/>
      </c>
      <c r="AA501" s="22">
        <f>IF(AND(P501&gt;0,Q501&gt;=0),P501-Q501,"")</f>
        <v/>
      </c>
      <c r="AB501" s="22">
        <f>IF(P501&gt;0,(P501-Q501)/P501,"")</f>
        <v/>
      </c>
    </row>
    <row r="502" hidden="1" ht="15.75" customHeight="1" s="44">
      <c r="A502" s="18">
        <f>IF('簡易入力モード'!A502&lt;&gt;"",'簡易入力モード'!A502,"")</f>
        <v/>
      </c>
      <c r="B502" s="18" t="n"/>
      <c r="C502" s="19">
        <f>IF('簡易入力モード'!B502&lt;&gt;"",'簡易入力モード'!B502,"")</f>
        <v/>
      </c>
      <c r="D502" s="19">
        <f>IF('簡易入力モード'!C502&lt;&gt;"",'簡易入力モード'!C502,"")</f>
        <v/>
      </c>
      <c r="E502" s="19" t="n"/>
      <c r="F502" s="19" t="n"/>
      <c r="G502" s="19" t="n"/>
      <c r="H502" s="19" t="n"/>
      <c r="I502" s="19" t="n"/>
      <c r="J502" s="19" t="n"/>
      <c r="K502" s="19" t="n"/>
      <c r="L502" s="20" t="n"/>
      <c r="M502" s="20" t="n"/>
      <c r="N502" s="20" t="n"/>
      <c r="O502" s="20" t="n"/>
      <c r="P502" s="20" t="n"/>
      <c r="Q502" s="20" t="n"/>
      <c r="R502" s="18">
        <f>IF('簡易入力モード'!E502&lt;&gt;"",'簡易入力モード'!E502,"")</f>
        <v/>
      </c>
      <c r="S502" s="21" t="n"/>
      <c r="T502" s="19" t="n"/>
      <c r="U502" s="22">
        <f>IFERROR(C502*(D502+E502),"")</f>
        <v/>
      </c>
      <c r="V502" s="22">
        <f>ROUND(100*(0.2*MIN(1,IFERROR(C502/20,0))+0.15*MIN(1,IFERROR(E502/30,0))+0.2*IF(TRIM(G502)="高",1,IF(TRIM(G502)="中",0.5,0))+0.15*IF(TRIM(H502)="高",1,IF(TRIM(H502)="中",0.5,0))+0.1*MIN(1,IFERROR(F502/20,0))+0.15*IF(TRIM(I502)="高",1,IF(TRIM(I502)="中",0.5,0))+0.15*(1-IF(TRIM(J502)="高",1,IF(TRIM(J502)="中",0.5,0)))),0)</f>
        <v/>
      </c>
      <c r="W502" s="22">
        <f>IF(G502="高",IF(H502&lt;&gt;"低","GAS",IF(I502="高","NotebookLM","Gem")),IF(I502="高","NotebookLM","Gem"))</f>
        <v/>
      </c>
      <c r="X502" s="22">
        <f>IF(W502="Gem",0.4,IF(W502="NotebookLM",0.5,IF(W502="GAS",0.7,IF(W502="Microsoft Copilot",0.4,IF(W502="Microsoft 365 AI",0.4,IF(W502="Power Automate",0.7,IF(W502="Power Apps",0.6,IF(W502="ChatGPT",0.5,IF(W502="Claude",0.5,IF(W502="Gemini",0.5,IF(W502="Dify",0.6,IF(W502="n8n",0.7,IF(W502="Make",0.7,IF(W502="Zapier",0.7,IF(W502="その他",0.5,0.5)))))))))))))))</f>
        <v/>
      </c>
      <c r="Y502" s="22">
        <f>IFERROR(U502*(1-X502),"")</f>
        <v/>
      </c>
      <c r="Z502" s="22">
        <f>IFERROR(U502-Y502,"")</f>
        <v/>
      </c>
      <c r="AA502" s="22">
        <f>IF(AND(P502&gt;0,Q502&gt;=0),P502-Q502,"")</f>
        <v/>
      </c>
      <c r="AB502" s="22">
        <f>IF(P502&gt;0,(P502-Q502)/P502,"")</f>
        <v/>
      </c>
    </row>
    <row r="503" ht="15.75" customHeight="1" s="44"/>
    <row r="504" ht="15.75" customHeight="1" s="44"/>
    <row r="505" ht="15.75" customHeight="1" s="44"/>
    <row r="506" ht="15.75" customHeight="1" s="44"/>
    <row r="507" ht="15.75" customHeight="1" s="44"/>
    <row r="508" ht="15.75" customHeight="1" s="44"/>
    <row r="509" ht="15.75" customHeight="1" s="44"/>
    <row r="510" ht="15.75" customHeight="1" s="44"/>
    <row r="511" ht="15.75" customHeight="1" s="44"/>
    <row r="512" ht="15.75" customHeight="1" s="44"/>
    <row r="513" ht="15.75" customHeight="1" s="44"/>
    <row r="514" ht="15.75" customHeight="1" s="44"/>
    <row r="515" ht="15.75" customHeight="1" s="44"/>
    <row r="516" ht="15.75" customHeight="1" s="44"/>
    <row r="517" ht="15.75" customHeight="1" s="44"/>
    <row r="518" ht="15.75" customHeight="1" s="44"/>
    <row r="519" ht="15.75" customHeight="1" s="44"/>
    <row r="520" ht="15.75" customHeight="1" s="44"/>
    <row r="521" ht="15.75" customHeight="1" s="44"/>
    <row r="522" ht="15.75" customHeight="1" s="44"/>
    <row r="523" ht="15.75" customHeight="1" s="44"/>
    <row r="524" ht="15.75" customHeight="1" s="44"/>
    <row r="525" ht="15.75" customHeight="1" s="44"/>
    <row r="526" ht="15.75" customHeight="1" s="44"/>
    <row r="527" ht="15.75" customHeight="1" s="44"/>
    <row r="528" ht="15.75" customHeight="1" s="44"/>
    <row r="529" ht="15.75" customHeight="1" s="44"/>
    <row r="530" ht="15.75" customHeight="1" s="44"/>
    <row r="531" ht="15.75" customHeight="1" s="44"/>
    <row r="532" ht="15.75" customHeight="1" s="44"/>
    <row r="533" ht="15.75" customHeight="1" s="44"/>
    <row r="534" ht="15.75" customHeight="1" s="44"/>
    <row r="535" ht="15.75" customHeight="1" s="44"/>
    <row r="536" ht="15.75" customHeight="1" s="44"/>
    <row r="537" ht="15.75" customHeight="1" s="44"/>
    <row r="538" ht="15.75" customHeight="1" s="44"/>
    <row r="539" ht="15.75" customHeight="1" s="44"/>
    <row r="540" ht="15.75" customHeight="1" s="44"/>
    <row r="541" ht="15.75" customHeight="1" s="44"/>
    <row r="542" ht="15.75" customHeight="1" s="44"/>
    <row r="543" ht="15.75" customHeight="1" s="44"/>
    <row r="544" ht="15.75" customHeight="1" s="44"/>
    <row r="545" ht="15.75" customHeight="1" s="44"/>
    <row r="546" ht="15.75" customHeight="1" s="44"/>
    <row r="547" ht="15.75" customHeight="1" s="44"/>
    <row r="548" ht="15.75" customHeight="1" s="44"/>
    <row r="549" ht="15.75" customHeight="1" s="44"/>
    <row r="550" ht="15.75" customHeight="1" s="44"/>
    <row r="551" ht="15.75" customHeight="1" s="44"/>
    <row r="552" ht="15.75" customHeight="1" s="44"/>
    <row r="553" ht="15.75" customHeight="1" s="44"/>
    <row r="554" ht="15.75" customHeight="1" s="44"/>
    <row r="555" ht="15.75" customHeight="1" s="44"/>
    <row r="556" ht="15.75" customHeight="1" s="44"/>
    <row r="557" ht="15.75" customHeight="1" s="44"/>
    <row r="558" ht="15.75" customHeight="1" s="44"/>
    <row r="559" ht="15.75" customHeight="1" s="44"/>
    <row r="560" ht="15.75" customHeight="1" s="44"/>
    <row r="561" ht="15.75" customHeight="1" s="44"/>
    <row r="562" ht="15.75" customHeight="1" s="44"/>
    <row r="563" ht="15.75" customHeight="1" s="44"/>
    <row r="564" ht="15.75" customHeight="1" s="44"/>
    <row r="565" ht="15.75" customHeight="1" s="44"/>
    <row r="566" ht="15.75" customHeight="1" s="44"/>
    <row r="567" ht="15.75" customHeight="1" s="44"/>
    <row r="568" ht="15.75" customHeight="1" s="44"/>
    <row r="569" ht="15.75" customHeight="1" s="44"/>
    <row r="570" ht="15.75" customHeight="1" s="44"/>
    <row r="571" ht="15.75" customHeight="1" s="44"/>
    <row r="572" ht="15.75" customHeight="1" s="44"/>
    <row r="573" ht="15.75" customHeight="1" s="44"/>
    <row r="574" ht="15.75" customHeight="1" s="44"/>
    <row r="575" ht="15.75" customHeight="1" s="44"/>
    <row r="576" ht="15.75" customHeight="1" s="44"/>
    <row r="577" ht="15.75" customHeight="1" s="44"/>
    <row r="578" ht="15.75" customHeight="1" s="44"/>
    <row r="579" ht="15.75" customHeight="1" s="44"/>
    <row r="580" ht="15.75" customHeight="1" s="44"/>
    <row r="581" ht="15.75" customHeight="1" s="44"/>
    <row r="582" ht="15.75" customHeight="1" s="44"/>
    <row r="583" ht="15.75" customHeight="1" s="44"/>
    <row r="584" ht="15.75" customHeight="1" s="44"/>
    <row r="585" ht="15.75" customHeight="1" s="44"/>
    <row r="586" ht="15.75" customHeight="1" s="44"/>
    <row r="587" ht="15.75" customHeight="1" s="44"/>
    <row r="588" ht="15.75" customHeight="1" s="44"/>
    <row r="589" ht="15.75" customHeight="1" s="44"/>
    <row r="590" ht="15.75" customHeight="1" s="44"/>
    <row r="591" ht="15.75" customHeight="1" s="44"/>
    <row r="592" ht="15.75" customHeight="1" s="44"/>
    <row r="593" ht="15.75" customHeight="1" s="44"/>
    <row r="594" ht="15.75" customHeight="1" s="44"/>
    <row r="595" ht="15.75" customHeight="1" s="44"/>
    <row r="596" ht="15.75" customHeight="1" s="44"/>
    <row r="597" ht="15.75" customHeight="1" s="44"/>
    <row r="598" ht="15.75" customHeight="1" s="44"/>
    <row r="599" ht="15.75" customHeight="1" s="44"/>
    <row r="600" ht="15.75" customHeight="1" s="44"/>
    <row r="601" ht="15.75" customHeight="1" s="44"/>
    <row r="602" ht="15.75" customHeight="1" s="44"/>
    <row r="603" ht="15.75" customHeight="1" s="44"/>
    <row r="604" ht="15.75" customHeight="1" s="44"/>
    <row r="605" ht="15.75" customHeight="1" s="44"/>
    <row r="606" ht="15.75" customHeight="1" s="44"/>
    <row r="607" ht="15.75" customHeight="1" s="44"/>
    <row r="608" ht="15.75" customHeight="1" s="44"/>
    <row r="609" ht="15.75" customHeight="1" s="44"/>
    <row r="610" ht="15.75" customHeight="1" s="44"/>
    <row r="611" ht="15.75" customHeight="1" s="44"/>
    <row r="612" ht="15.75" customHeight="1" s="44"/>
    <row r="613" ht="15.75" customHeight="1" s="44"/>
    <row r="614" ht="15.75" customHeight="1" s="44"/>
    <row r="615" ht="15.75" customHeight="1" s="44"/>
    <row r="616" ht="15.75" customHeight="1" s="44"/>
    <row r="617" ht="15.75" customHeight="1" s="44"/>
    <row r="618" ht="15.75" customHeight="1" s="44"/>
    <row r="619" ht="15.75" customHeight="1" s="44"/>
    <row r="620" ht="15.75" customHeight="1" s="44"/>
    <row r="621" ht="15.75" customHeight="1" s="44"/>
    <row r="622" ht="15.75" customHeight="1" s="44"/>
    <row r="623" ht="15.75" customHeight="1" s="44"/>
    <row r="624" ht="15.75" customHeight="1" s="44"/>
    <row r="625" ht="15.75" customHeight="1" s="44"/>
    <row r="626" ht="15.75" customHeight="1" s="44"/>
    <row r="627" ht="15.75" customHeight="1" s="44"/>
    <row r="628" ht="15.75" customHeight="1" s="44"/>
    <row r="629" ht="15.75" customHeight="1" s="44"/>
    <row r="630" ht="15.75" customHeight="1" s="44"/>
    <row r="631" ht="15.75" customHeight="1" s="44"/>
    <row r="632" ht="15.75" customHeight="1" s="44"/>
    <row r="633" ht="15.75" customHeight="1" s="44"/>
    <row r="634" ht="15.75" customHeight="1" s="44"/>
    <row r="635" ht="15.75" customHeight="1" s="44"/>
    <row r="636" ht="15.75" customHeight="1" s="44"/>
    <row r="637" ht="15.75" customHeight="1" s="44"/>
    <row r="638" ht="15.75" customHeight="1" s="44"/>
    <row r="639" ht="15.75" customHeight="1" s="44"/>
    <row r="640" ht="15.75" customHeight="1" s="44"/>
    <row r="641" ht="15.75" customHeight="1" s="44"/>
    <row r="642" ht="15.75" customHeight="1" s="44"/>
    <row r="643" ht="15.75" customHeight="1" s="44"/>
    <row r="644" ht="15.75" customHeight="1" s="44"/>
    <row r="645" ht="15.75" customHeight="1" s="44"/>
    <row r="646" ht="15.75" customHeight="1" s="44"/>
    <row r="647" ht="15.75" customHeight="1" s="44"/>
    <row r="648" ht="15.75" customHeight="1" s="44"/>
    <row r="649" ht="15.75" customHeight="1" s="44"/>
    <row r="650" ht="15.75" customHeight="1" s="44"/>
    <row r="651" ht="15.75" customHeight="1" s="44"/>
    <row r="652" ht="15.75" customHeight="1" s="44"/>
    <row r="653" ht="15.75" customHeight="1" s="44"/>
    <row r="654" ht="15.75" customHeight="1" s="44"/>
    <row r="655" ht="15.75" customHeight="1" s="44"/>
    <row r="656" ht="15.75" customHeight="1" s="44"/>
    <row r="657" ht="15.75" customHeight="1" s="44"/>
    <row r="658" ht="15.75" customHeight="1" s="44"/>
    <row r="659" ht="15.75" customHeight="1" s="44"/>
    <row r="660" ht="15.75" customHeight="1" s="44"/>
    <row r="661" ht="15.75" customHeight="1" s="44"/>
    <row r="662" ht="15.75" customHeight="1" s="44"/>
    <row r="663" ht="15.75" customHeight="1" s="44"/>
    <row r="664" ht="15.75" customHeight="1" s="44"/>
    <row r="665" ht="15.75" customHeight="1" s="44"/>
    <row r="666" ht="15.75" customHeight="1" s="44"/>
    <row r="667" ht="15.75" customHeight="1" s="44"/>
    <row r="668" ht="15.75" customHeight="1" s="44"/>
    <row r="669" ht="15.75" customHeight="1" s="44"/>
    <row r="670" ht="15.75" customHeight="1" s="44"/>
    <row r="671" ht="15.75" customHeight="1" s="44"/>
    <row r="672" ht="15.75" customHeight="1" s="44"/>
    <row r="673" ht="15.75" customHeight="1" s="44"/>
    <row r="674" ht="15.75" customHeight="1" s="44"/>
    <row r="675" ht="15.75" customHeight="1" s="44"/>
    <row r="676" ht="15.75" customHeight="1" s="44"/>
    <row r="677" ht="15.75" customHeight="1" s="44"/>
    <row r="678" ht="15.75" customHeight="1" s="44"/>
    <row r="679" ht="15.75" customHeight="1" s="44"/>
    <row r="680" ht="15.75" customHeight="1" s="44"/>
    <row r="681" ht="15.75" customHeight="1" s="44"/>
    <row r="682" ht="15.75" customHeight="1" s="44"/>
    <row r="683" ht="15.75" customHeight="1" s="44"/>
    <row r="684" ht="15.75" customHeight="1" s="44"/>
    <row r="685" ht="15.75" customHeight="1" s="44"/>
    <row r="686" ht="15.75" customHeight="1" s="44"/>
    <row r="687" ht="15.75" customHeight="1" s="44"/>
    <row r="688" ht="15.75" customHeight="1" s="44"/>
    <row r="689" ht="15.75" customHeight="1" s="44"/>
    <row r="690" ht="15.75" customHeight="1" s="44"/>
    <row r="691" ht="15.75" customHeight="1" s="44"/>
    <row r="692" ht="15.75" customHeight="1" s="44"/>
    <row r="693" ht="15.75" customHeight="1" s="44"/>
    <row r="694" ht="15.75" customHeight="1" s="44"/>
    <row r="695" ht="15.75" customHeight="1" s="44"/>
    <row r="696" ht="15.75" customHeight="1" s="44"/>
    <row r="697" ht="15.75" customHeight="1" s="44"/>
    <row r="698" ht="15.75" customHeight="1" s="44"/>
    <row r="699" ht="15.75" customHeight="1" s="44"/>
    <row r="700" ht="15.75" customHeight="1" s="44"/>
    <row r="701" ht="15.75" customHeight="1" s="44"/>
    <row r="702" ht="15.75" customHeight="1" s="44"/>
    <row r="703" ht="15.75" customHeight="1" s="44"/>
    <row r="704" ht="15.75" customHeight="1" s="44"/>
    <row r="705" ht="15.75" customHeight="1" s="44"/>
    <row r="706" ht="15.75" customHeight="1" s="44"/>
    <row r="707" ht="15.75" customHeight="1" s="44"/>
    <row r="708" ht="15.75" customHeight="1" s="44"/>
    <row r="709" ht="15.75" customHeight="1" s="44"/>
    <row r="710" ht="15.75" customHeight="1" s="44"/>
    <row r="711" ht="15.75" customHeight="1" s="44"/>
    <row r="712" ht="15.75" customHeight="1" s="44"/>
    <row r="713" ht="15.75" customHeight="1" s="44"/>
    <row r="714" ht="15.75" customHeight="1" s="44"/>
    <row r="715" ht="15.75" customHeight="1" s="44"/>
    <row r="716" ht="15.75" customHeight="1" s="44"/>
    <row r="717" ht="15.75" customHeight="1" s="44"/>
    <row r="718" ht="15.75" customHeight="1" s="44"/>
    <row r="719" ht="15.75" customHeight="1" s="44"/>
    <row r="720" ht="15.75" customHeight="1" s="44"/>
    <row r="721" ht="15.75" customHeight="1" s="44"/>
    <row r="722" ht="15.75" customHeight="1" s="44"/>
    <row r="723" ht="15.75" customHeight="1" s="44"/>
    <row r="724" ht="15.75" customHeight="1" s="44"/>
    <row r="725" ht="15.75" customHeight="1" s="44"/>
    <row r="726" ht="15.75" customHeight="1" s="44"/>
    <row r="727" ht="15.75" customHeight="1" s="44"/>
    <row r="728" ht="15.75" customHeight="1" s="44"/>
    <row r="729" ht="15.75" customHeight="1" s="44"/>
    <row r="730" ht="15.75" customHeight="1" s="44"/>
    <row r="731" ht="15.75" customHeight="1" s="44"/>
    <row r="732" ht="15.75" customHeight="1" s="44"/>
    <row r="733" ht="15.75" customHeight="1" s="44"/>
    <row r="734" ht="15.75" customHeight="1" s="44"/>
    <row r="735" ht="15.75" customHeight="1" s="44"/>
    <row r="736" ht="15.75" customHeight="1" s="44"/>
    <row r="737" ht="15.75" customHeight="1" s="44"/>
    <row r="738" ht="15.75" customHeight="1" s="44"/>
    <row r="739" ht="15.75" customHeight="1" s="44"/>
    <row r="740" ht="15.75" customHeight="1" s="44"/>
    <row r="741" ht="15.75" customHeight="1" s="44"/>
    <row r="742" ht="15.75" customHeight="1" s="44"/>
    <row r="743" ht="15.75" customHeight="1" s="44"/>
    <row r="744" ht="15.75" customHeight="1" s="44"/>
    <row r="745" ht="15.75" customHeight="1" s="44"/>
    <row r="746" ht="15.75" customHeight="1" s="44"/>
    <row r="747" ht="15.75" customHeight="1" s="44"/>
    <row r="748" ht="15.75" customHeight="1" s="44"/>
    <row r="749" ht="15.75" customHeight="1" s="44"/>
    <row r="750" ht="15.75" customHeight="1" s="44"/>
    <row r="751" ht="15.75" customHeight="1" s="44"/>
    <row r="752" ht="15.75" customHeight="1" s="44"/>
    <row r="753" ht="15.75" customHeight="1" s="44"/>
    <row r="754" ht="15.75" customHeight="1" s="44"/>
    <row r="755" ht="15.75" customHeight="1" s="44"/>
    <row r="756" ht="15.75" customHeight="1" s="44"/>
    <row r="757" ht="15.75" customHeight="1" s="44"/>
    <row r="758" ht="15.75" customHeight="1" s="44"/>
    <row r="759" ht="15.75" customHeight="1" s="44"/>
    <row r="760" ht="15.75" customHeight="1" s="44"/>
    <row r="761" ht="15.75" customHeight="1" s="44"/>
    <row r="762" ht="15.75" customHeight="1" s="44"/>
    <row r="763" ht="15.75" customHeight="1" s="44"/>
    <row r="764" ht="15.75" customHeight="1" s="44"/>
    <row r="765" ht="15.75" customHeight="1" s="44"/>
    <row r="766" ht="15.75" customHeight="1" s="44"/>
    <row r="767" ht="15.75" customHeight="1" s="44"/>
    <row r="768" ht="15.75" customHeight="1" s="44"/>
    <row r="769" ht="15.75" customHeight="1" s="44"/>
    <row r="770" ht="15.75" customHeight="1" s="44"/>
    <row r="771" ht="15.75" customHeight="1" s="44"/>
    <row r="772" ht="15.75" customHeight="1" s="44"/>
    <row r="773" ht="15.75" customHeight="1" s="44"/>
    <row r="774" ht="15.75" customHeight="1" s="44"/>
    <row r="775" ht="15.75" customHeight="1" s="44"/>
    <row r="776" ht="15.75" customHeight="1" s="44"/>
    <row r="777" ht="15.75" customHeight="1" s="44"/>
    <row r="778" ht="15.75" customHeight="1" s="44"/>
    <row r="779" ht="15.75" customHeight="1" s="44"/>
    <row r="780" ht="15.75" customHeight="1" s="44"/>
    <row r="781" ht="15.75" customHeight="1" s="44"/>
    <row r="782" ht="15.75" customHeight="1" s="44"/>
    <row r="783" ht="15.75" customHeight="1" s="44"/>
    <row r="784" ht="15.75" customHeight="1" s="44"/>
    <row r="785" ht="15.75" customHeight="1" s="44"/>
    <row r="786" ht="15.75" customHeight="1" s="44"/>
    <row r="787" ht="15.75" customHeight="1" s="44"/>
    <row r="788" ht="15.75" customHeight="1" s="44"/>
    <row r="789" ht="15.75" customHeight="1" s="44"/>
    <row r="790" ht="15.75" customHeight="1" s="44"/>
    <row r="791" ht="15.75" customHeight="1" s="44"/>
    <row r="792" ht="15.75" customHeight="1" s="44"/>
    <row r="793" ht="15.75" customHeight="1" s="44"/>
    <row r="794" ht="15.75" customHeight="1" s="44"/>
    <row r="795" ht="15.75" customHeight="1" s="44"/>
    <row r="796" ht="15.75" customHeight="1" s="44"/>
    <row r="797" ht="15.75" customHeight="1" s="44"/>
    <row r="798" ht="15.75" customHeight="1" s="44"/>
    <row r="799" ht="15.75" customHeight="1" s="44"/>
    <row r="800" ht="15.75" customHeight="1" s="44"/>
    <row r="801" ht="15.75" customHeight="1" s="44"/>
    <row r="802" ht="15.75" customHeight="1" s="44"/>
    <row r="803" ht="15.75" customHeight="1" s="44"/>
    <row r="804" ht="15.75" customHeight="1" s="44"/>
    <row r="805" ht="15.75" customHeight="1" s="44"/>
    <row r="806" ht="15.75" customHeight="1" s="44"/>
    <row r="807" ht="15.75" customHeight="1" s="44"/>
    <row r="808" ht="15.75" customHeight="1" s="44"/>
    <row r="809" ht="15.75" customHeight="1" s="44"/>
    <row r="810" ht="15.75" customHeight="1" s="44"/>
    <row r="811" ht="15.75" customHeight="1" s="44"/>
    <row r="812" ht="15.75" customHeight="1" s="44"/>
    <row r="813" ht="15.75" customHeight="1" s="44"/>
    <row r="814" ht="15.75" customHeight="1" s="44"/>
    <row r="815" ht="15.75" customHeight="1" s="44"/>
    <row r="816" ht="15.75" customHeight="1" s="44"/>
    <row r="817" ht="15.75" customHeight="1" s="44"/>
    <row r="818" ht="15.75" customHeight="1" s="44"/>
    <row r="819" ht="15.75" customHeight="1" s="44"/>
    <row r="820" ht="15.75" customHeight="1" s="44"/>
    <row r="821" ht="15.75" customHeight="1" s="44"/>
    <row r="822" ht="15.75" customHeight="1" s="44"/>
    <row r="823" ht="15.75" customHeight="1" s="44"/>
    <row r="824" ht="15.75" customHeight="1" s="44"/>
    <row r="825" ht="15.75" customHeight="1" s="44"/>
    <row r="826" ht="15.75" customHeight="1" s="44"/>
    <row r="827" ht="15.75" customHeight="1" s="44"/>
    <row r="828" ht="15.75" customHeight="1" s="44"/>
    <row r="829" ht="15.75" customHeight="1" s="44"/>
    <row r="830" ht="15.75" customHeight="1" s="44"/>
    <row r="831" ht="15.75" customHeight="1" s="44"/>
    <row r="832" ht="15.75" customHeight="1" s="44"/>
    <row r="833" ht="15.75" customHeight="1" s="44"/>
    <row r="834" ht="15.75" customHeight="1" s="44"/>
    <row r="835" ht="15.75" customHeight="1" s="44"/>
    <row r="836" ht="15.75" customHeight="1" s="44"/>
    <row r="837" ht="15.75" customHeight="1" s="44"/>
    <row r="838" ht="15.75" customHeight="1" s="44"/>
    <row r="839" ht="15.75" customHeight="1" s="44"/>
    <row r="840" ht="15.75" customHeight="1" s="44"/>
    <row r="841" ht="15.75" customHeight="1" s="44"/>
    <row r="842" ht="15.75" customHeight="1" s="44"/>
    <row r="843" ht="15.75" customHeight="1" s="44"/>
    <row r="844" ht="15.75" customHeight="1" s="44"/>
    <row r="845" ht="15.75" customHeight="1" s="44"/>
    <row r="846" ht="15.75" customHeight="1" s="44"/>
    <row r="847" ht="15.75" customHeight="1" s="44"/>
    <row r="848" ht="15.75" customHeight="1" s="44"/>
    <row r="849" ht="15.75" customHeight="1" s="44"/>
    <row r="850" ht="15.75" customHeight="1" s="44"/>
    <row r="851" ht="15.75" customHeight="1" s="44"/>
    <row r="852" ht="15.75" customHeight="1" s="44"/>
    <row r="853" ht="15.75" customHeight="1" s="44"/>
    <row r="854" ht="15.75" customHeight="1" s="44"/>
    <row r="855" ht="15.75" customHeight="1" s="44"/>
    <row r="856" ht="15.75" customHeight="1" s="44"/>
    <row r="857" ht="15.75" customHeight="1" s="44"/>
    <row r="858" ht="15.75" customHeight="1" s="44"/>
    <row r="859" ht="15.75" customHeight="1" s="44"/>
    <row r="860" ht="15.75" customHeight="1" s="44"/>
    <row r="861" ht="15.75" customHeight="1" s="44"/>
    <row r="862" ht="15.75" customHeight="1" s="44"/>
    <row r="863" ht="15.75" customHeight="1" s="44"/>
    <row r="864" ht="15.75" customHeight="1" s="44"/>
    <row r="865" ht="15.75" customHeight="1" s="44"/>
    <row r="866" ht="15.75" customHeight="1" s="44"/>
    <row r="867" ht="15.75" customHeight="1" s="44"/>
    <row r="868" ht="15.75" customHeight="1" s="44"/>
    <row r="869" ht="15.75" customHeight="1" s="44"/>
    <row r="870" ht="15.75" customHeight="1" s="44"/>
    <row r="871" ht="15.75" customHeight="1" s="44"/>
    <row r="872" ht="15.75" customHeight="1" s="44"/>
    <row r="873" ht="15.75" customHeight="1" s="44"/>
    <row r="874" ht="15.75" customHeight="1" s="44"/>
    <row r="875" ht="15.75" customHeight="1" s="44"/>
    <row r="876" ht="15.75" customHeight="1" s="44"/>
    <row r="877" ht="15.75" customHeight="1" s="44"/>
    <row r="878" ht="15.75" customHeight="1" s="44"/>
    <row r="879" ht="15.75" customHeight="1" s="44"/>
    <row r="880" ht="15.75" customHeight="1" s="44"/>
    <row r="881" ht="15.75" customHeight="1" s="44"/>
    <row r="882" ht="15.75" customHeight="1" s="44"/>
    <row r="883" ht="15.75" customHeight="1" s="44"/>
    <row r="884" ht="15.75" customHeight="1" s="44"/>
    <row r="885" ht="15.75" customHeight="1" s="44"/>
    <row r="886" ht="15.75" customHeight="1" s="44"/>
    <row r="887" ht="15.75" customHeight="1" s="44"/>
    <row r="888" ht="15.75" customHeight="1" s="44"/>
    <row r="889" ht="15.75" customHeight="1" s="44"/>
    <row r="890" ht="15.75" customHeight="1" s="44"/>
    <row r="891" ht="15.75" customHeight="1" s="44"/>
    <row r="892" ht="15.75" customHeight="1" s="44"/>
    <row r="893" ht="15.75" customHeight="1" s="44"/>
    <row r="894" ht="15.75" customHeight="1" s="44"/>
    <row r="895" ht="15.75" customHeight="1" s="44"/>
    <row r="896" ht="15.75" customHeight="1" s="44"/>
    <row r="897" ht="15.75" customHeight="1" s="44"/>
    <row r="898" ht="15.75" customHeight="1" s="44"/>
    <row r="899" ht="15.75" customHeight="1" s="44"/>
    <row r="900" ht="15.75" customHeight="1" s="44"/>
    <row r="901" ht="15.75" customHeight="1" s="44"/>
    <row r="902" ht="15.75" customHeight="1" s="44"/>
    <row r="903" ht="15.75" customHeight="1" s="44"/>
    <row r="904" ht="15.75" customHeight="1" s="44"/>
    <row r="905" ht="15.75" customHeight="1" s="44"/>
    <row r="906" ht="15.75" customHeight="1" s="44"/>
    <row r="907" ht="15.75" customHeight="1" s="44"/>
    <row r="908" ht="15.75" customHeight="1" s="44"/>
    <row r="909" ht="15.75" customHeight="1" s="44"/>
    <row r="910" ht="15.75" customHeight="1" s="44"/>
    <row r="911" ht="15.75" customHeight="1" s="44"/>
    <row r="912" ht="15.75" customHeight="1" s="44"/>
    <row r="913" ht="15.75" customHeight="1" s="44"/>
    <row r="914" ht="15.75" customHeight="1" s="44"/>
    <row r="915" ht="15.75" customHeight="1" s="44"/>
    <row r="916" ht="15.75" customHeight="1" s="44"/>
    <row r="917" ht="15.75" customHeight="1" s="44"/>
    <row r="918" ht="15.75" customHeight="1" s="44"/>
    <row r="919" ht="15.75" customHeight="1" s="44"/>
    <row r="920" ht="15.75" customHeight="1" s="44"/>
    <row r="921" ht="15.75" customHeight="1" s="44"/>
    <row r="922" ht="15.75" customHeight="1" s="44"/>
    <row r="923" ht="15.75" customHeight="1" s="44"/>
    <row r="924" ht="15.75" customHeight="1" s="44"/>
    <row r="925" ht="15.75" customHeight="1" s="44"/>
    <row r="926" ht="15.75" customHeight="1" s="44"/>
    <row r="927" ht="15.75" customHeight="1" s="44"/>
    <row r="928" ht="15.75" customHeight="1" s="44"/>
    <row r="929" ht="15.75" customHeight="1" s="44"/>
    <row r="930" ht="15.75" customHeight="1" s="44"/>
    <row r="931" ht="15.75" customHeight="1" s="44"/>
    <row r="932" ht="15.75" customHeight="1" s="44"/>
    <row r="933" ht="15.75" customHeight="1" s="44"/>
    <row r="934" ht="15.75" customHeight="1" s="44"/>
    <row r="935" ht="15.75" customHeight="1" s="44"/>
    <row r="936" ht="15.75" customHeight="1" s="44"/>
    <row r="937" ht="15.75" customHeight="1" s="44"/>
    <row r="938" ht="15.75" customHeight="1" s="44"/>
    <row r="939" ht="15.75" customHeight="1" s="44"/>
    <row r="940" ht="15.75" customHeight="1" s="44"/>
    <row r="941" ht="15.75" customHeight="1" s="44"/>
    <row r="942" ht="15.75" customHeight="1" s="44"/>
    <row r="943" ht="15.75" customHeight="1" s="44"/>
    <row r="944" ht="15.75" customHeight="1" s="44"/>
    <row r="945" ht="15.75" customHeight="1" s="44"/>
    <row r="946" ht="15.75" customHeight="1" s="44"/>
    <row r="947" ht="15.75" customHeight="1" s="44"/>
    <row r="948" ht="15.75" customHeight="1" s="44"/>
    <row r="949" ht="15.75" customHeight="1" s="44"/>
    <row r="950" ht="15.75" customHeight="1" s="44"/>
    <row r="951" ht="15.75" customHeight="1" s="44"/>
    <row r="952" ht="15.75" customHeight="1" s="44"/>
    <row r="953" ht="15.75" customHeight="1" s="44"/>
    <row r="954" ht="15.75" customHeight="1" s="44"/>
    <row r="955" ht="15.75" customHeight="1" s="44"/>
    <row r="956" ht="15.75" customHeight="1" s="44"/>
    <row r="957" ht="15.75" customHeight="1" s="44"/>
    <row r="958" ht="15.75" customHeight="1" s="44"/>
    <row r="959" ht="15.75" customHeight="1" s="44"/>
    <row r="960" ht="15.75" customHeight="1" s="44"/>
    <row r="961" ht="15.75" customHeight="1" s="44"/>
    <row r="962" ht="15.75" customHeight="1" s="44"/>
    <row r="963" ht="15.75" customHeight="1" s="44"/>
    <row r="964" ht="15.75" customHeight="1" s="44"/>
    <row r="965" ht="15.75" customHeight="1" s="44"/>
    <row r="966" ht="15.75" customHeight="1" s="44"/>
    <row r="967" ht="15.75" customHeight="1" s="44"/>
    <row r="968" ht="15.75" customHeight="1" s="44"/>
    <row r="969" ht="15.75" customHeight="1" s="44"/>
    <row r="970" ht="15.75" customHeight="1" s="44"/>
    <row r="971" ht="15.75" customHeight="1" s="44"/>
    <row r="972" ht="15.75" customHeight="1" s="44"/>
    <row r="973" ht="15.75" customHeight="1" s="44"/>
    <row r="974" ht="15.75" customHeight="1" s="44"/>
    <row r="975" ht="15.75" customHeight="1" s="44"/>
    <row r="976" ht="15.75" customHeight="1" s="44"/>
    <row r="977" ht="15.75" customHeight="1" s="44"/>
    <row r="978" ht="15.75" customHeight="1" s="44"/>
    <row r="979" ht="15.75" customHeight="1" s="44"/>
    <row r="980" ht="15.75" customHeight="1" s="44"/>
    <row r="981" ht="15.75" customHeight="1" s="44"/>
    <row r="982" ht="15.75" customHeight="1" s="44"/>
    <row r="983" ht="15.75" customHeight="1" s="44"/>
    <row r="984" ht="15.75" customHeight="1" s="44"/>
    <row r="985" ht="15.75" customHeight="1" s="44"/>
    <row r="986" ht="15.75" customHeight="1" s="44"/>
    <row r="987" ht="15.75" customHeight="1" s="44"/>
    <row r="988" ht="15.75" customHeight="1" s="44"/>
    <row r="989" ht="15.75" customHeight="1" s="44"/>
    <row r="990" ht="15.75" customHeight="1" s="44"/>
    <row r="991" ht="15.75" customHeight="1" s="44"/>
    <row r="992" ht="15.75" customHeight="1" s="44"/>
    <row r="993" ht="15.75" customHeight="1" s="44"/>
    <row r="994" ht="15.75" customHeight="1" s="44"/>
    <row r="995" ht="15.75" customHeight="1" s="44"/>
    <row r="996" ht="15.75" customHeight="1" s="44"/>
    <row r="997" ht="15.75" customHeight="1" s="44"/>
    <row r="998" ht="15.75" customHeight="1" s="44"/>
    <row r="999" ht="15.75" customHeight="1" s="44"/>
    <row r="1000" ht="15.75" customHeight="1" s="44"/>
  </sheetData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1000"/>
  <sheetViews>
    <sheetView workbookViewId="0">
      <selection activeCell="A1" sqref="A1"/>
    </sheetView>
  </sheetViews>
  <sheetFormatPr baseColWidth="8" defaultColWidth="14.43" defaultRowHeight="15" customHeight="1"/>
  <cols>
    <col width="25" customWidth="1" style="44" min="1" max="1"/>
    <col width="40" customWidth="1" style="44" min="2" max="2"/>
    <col width="15" customWidth="1" style="44" min="3" max="3"/>
    <col width="30" customWidth="1" style="44" min="4" max="4"/>
    <col width="12" customWidth="1" style="44" min="5" max="5"/>
    <col width="25" customWidth="1" style="44" min="6" max="6"/>
    <col width="20" customWidth="1" style="44" min="7" max="7"/>
    <col width="12" customWidth="1" style="44" min="8" max="8"/>
    <col width="15" customWidth="1" style="44" min="9" max="9"/>
    <col width="18" customWidth="1" style="44" min="10" max="10"/>
    <col width="8.710000000000001" customWidth="1" style="44" min="11" max="26"/>
  </cols>
  <sheetData>
    <row r="1">
      <c r="A1" s="8" t="inlineStr">
        <is>
          <t>対象業務</t>
        </is>
      </c>
      <c r="B1" s="8" t="inlineStr">
        <is>
          <t>実施内容</t>
        </is>
      </c>
      <c r="C1" s="8" t="inlineStr">
        <is>
          <t>使用ツール</t>
        </is>
      </c>
      <c r="D1" s="8" t="inlineStr">
        <is>
          <t>目的</t>
        </is>
      </c>
      <c r="E1" s="8" t="inlineStr">
        <is>
          <t>実施期日</t>
        </is>
      </c>
      <c r="F1" s="8" t="inlineStr">
        <is>
          <t>KPI</t>
        </is>
      </c>
      <c r="G1" s="8" t="inlineStr">
        <is>
          <t>共有方法</t>
        </is>
      </c>
      <c r="H1" s="8" t="inlineStr">
        <is>
          <t>実行フラグ</t>
        </is>
      </c>
      <c r="I1" s="8" t="inlineStr">
        <is>
          <t>優先度（高/中/低）</t>
        </is>
      </c>
      <c r="J1" s="8" t="inlineStr">
        <is>
          <t>ステータス（未着手/進行中/完了）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>
      <c r="A2" s="23" t="inlineStr">
        <is>
          <t>営業日報集計</t>
        </is>
      </c>
      <c r="B2" s="23" t="inlineStr">
        <is>
          <t>Gemで日報を自動要約・集計するプロンプトを作成</t>
        </is>
      </c>
      <c r="C2" s="23" t="inlineStr">
        <is>
          <t>Gem</t>
        </is>
      </c>
      <c r="D2" s="23" t="inlineStr">
        <is>
          <t>週次集計時間を80%削減</t>
        </is>
      </c>
      <c r="E2" s="23" t="inlineStr">
        <is>
          <t>2025-09-30</t>
        </is>
      </c>
      <c r="F2" s="23" t="inlineStr">
        <is>
          <t>週報作成時間を200分→40分に短縮</t>
        </is>
      </c>
      <c r="G2" s="23" t="inlineStr">
        <is>
          <t>チームチャットで共有</t>
        </is>
      </c>
      <c r="H2" s="23" t="inlineStr">
        <is>
          <t>◯</t>
        </is>
      </c>
      <c r="I2" s="23" t="inlineStr">
        <is>
          <t>高</t>
        </is>
      </c>
      <c r="J2" s="23" t="inlineStr">
        <is>
          <t>未着手</t>
        </is>
      </c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>
      <c r="A3" s="24" t="inlineStr">
        <is>
          <t>※以下は実行フラグ（◯）付き業務を自動抽出します。必要に応じて編集してください。</t>
        </is>
      </c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</row>
    <row r="4">
      <c r="A4" s="25">
        <f>IF(1&lt;=COUNTIF('詳細入力モード'!T3:T16,"◯"),INDEX('詳細入力モード'!A3:A16,SMALL(IF('詳細入力モード'!T3:T16="◯",ROW('詳細入力モード'!A3:A16)-ROW('詳細入力モード'!A3)+1),1)),"")</f>
        <v/>
      </c>
      <c r="B4" s="25">
        <f>IF(1&lt;=COUNTIF('詳細入力モード'!T3:T16,"◯"),INDEX('詳細入力モード'!S3:S16,SMALL(IF('詳細入力モード'!T3:T16="◯",ROW('詳細入力モード'!A3:A16)-ROW('詳細入力モード'!A3)+1),1)),"")</f>
        <v/>
      </c>
      <c r="C4" s="25">
        <f>IF(1&lt;=COUNTIF('詳細入力モード'!T3:T16,"◯"),INDEX('詳細入力モード'!W3:W16,SMALL(IF('詳細入力モード'!T3:T16="◯",ROW('詳細入力モード'!A3:A16)-ROW('詳細入力モード'!A3)+1),1)),"")</f>
        <v/>
      </c>
      <c r="D4" s="25">
        <f>IF(1&lt;=COUNTIF('詳細入力モード'!T3:T16,"◯"),INDEX('詳細入力モード'!R3:R16,SMALL(IF('詳細入力モード'!T3:T16="◯",ROW('詳細入力モード'!A3:A16)-ROW('詳細入力モード'!A3)+1),1)),"")</f>
        <v/>
      </c>
      <c r="E4" s="25" t="n"/>
      <c r="F4" s="25" t="n"/>
      <c r="G4" s="25" t="n"/>
      <c r="H4" s="25">
        <f>IF(1&lt;=COUNTIF('詳細入力モード'!T3:T16,"◯"),INDEX('詳細入力モード'!T3:T16,SMALL(IF('詳細入力モード'!T3:T16="◯",ROW('詳細入力モード'!A3:A16)-ROW('詳細入力モード'!A3)+1),1)),"")</f>
        <v/>
      </c>
      <c r="I4" s="25" t="n"/>
      <c r="J4" s="25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>
      <c r="A5" s="25">
        <f>IF(2&lt;=COUNTIF('詳細入力モード'!T3:T16,"◯"),INDEX('詳細入力モード'!A3:A16,SMALL(IF('詳細入力モード'!T3:T16="◯",ROW('詳細入力モード'!A3:A16)-ROW('詳細入力モード'!A3)+1),2)),"")</f>
        <v/>
      </c>
      <c r="B5" s="25">
        <f>IF(2&lt;=COUNTIF('詳細入力モード'!T3:T16,"◯"),INDEX('詳細入力モード'!S3:S16,SMALL(IF('詳細入力モード'!T3:T16="◯",ROW('詳細入力モード'!A3:A16)-ROW('詳細入力モード'!A3)+1),2)),"")</f>
        <v/>
      </c>
      <c r="C5" s="25">
        <f>IF(2&lt;=COUNTIF('詳細入力モード'!T3:T16,"◯"),INDEX('詳細入力モード'!W3:W16,SMALL(IF('詳細入力モード'!T3:T16="◯",ROW('詳細入力モード'!A3:A16)-ROW('詳細入力モード'!A3)+1),2)),"")</f>
        <v/>
      </c>
      <c r="D5" s="25">
        <f>IF(2&lt;=COUNTIF('詳細入力モード'!T3:T16,"◯"),INDEX('詳細入力モード'!R3:R16,SMALL(IF('詳細入力モード'!T3:T16="◯",ROW('詳細入力モード'!A3:A16)-ROW('詳細入力モード'!A3)+1),2)),"")</f>
        <v/>
      </c>
      <c r="E5" s="25" t="n"/>
      <c r="F5" s="25" t="n"/>
      <c r="G5" s="25" t="n"/>
      <c r="H5" s="25">
        <f>IF(2&lt;=COUNTIF('詳細入力モード'!T3:T16,"◯"),INDEX('詳細入力モード'!T3:T16,SMALL(IF('詳細入力モード'!T3:T16="◯",ROW('詳細入力モード'!A3:A16)-ROW('詳細入力モード'!A3)+1),2)),"")</f>
        <v/>
      </c>
      <c r="I5" s="25" t="n"/>
      <c r="J5" s="25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</row>
    <row r="6">
      <c r="A6" s="25">
        <f>IF(3&lt;=COUNTIF('詳細入力モード'!T3:T16,"◯"),INDEX('詳細入力モード'!A3:A16,SMALL(IF('詳細入力モード'!T3:T16="◯",ROW('詳細入力モード'!A3:A16)-ROW('詳細入力モード'!A3)+1),3)),"")</f>
        <v/>
      </c>
      <c r="B6" s="25">
        <f>IF(3&lt;=COUNTIF('詳細入力モード'!T3:T16,"◯"),INDEX('詳細入力モード'!S3:S16,SMALL(IF('詳細入力モード'!T3:T16="◯",ROW('詳細入力モード'!A3:A16)-ROW('詳細入力モード'!A3)+1),3)),"")</f>
        <v/>
      </c>
      <c r="C6" s="25">
        <f>IF(3&lt;=COUNTIF('詳細入力モード'!T3:T16,"◯"),INDEX('詳細入力モード'!W3:W16,SMALL(IF('詳細入力モード'!T3:T16="◯",ROW('詳細入力モード'!A3:A16)-ROW('詳細入力モード'!A3)+1),3)),"")</f>
        <v/>
      </c>
      <c r="D6" s="25">
        <f>IF(3&lt;=COUNTIF('詳細入力モード'!T3:T16,"◯"),INDEX('詳細入力モード'!R3:R16,SMALL(IF('詳細入力モード'!T3:T16="◯",ROW('詳細入力モード'!A3:A16)-ROW('詳細入力モード'!A3)+1),3)),"")</f>
        <v/>
      </c>
      <c r="E6" s="25" t="n"/>
      <c r="F6" s="25" t="n"/>
      <c r="G6" s="25" t="n"/>
      <c r="H6" s="25">
        <f>IF(3&lt;=COUNTIF('詳細入力モード'!T3:T16,"◯"),INDEX('詳細入力モード'!T3:T16,SMALL(IF('詳細入力モード'!T3:T16="◯",ROW('詳細入力モード'!A3:A16)-ROW('詳細入力モード'!A3)+1),3)),"")</f>
        <v/>
      </c>
      <c r="I6" s="25" t="n"/>
      <c r="J6" s="25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</row>
    <row r="7">
      <c r="A7" s="25">
        <f>IF(4&lt;=COUNTIF('詳細入力モード'!T3:T16,"◯"),INDEX('詳細入力モード'!A3:A16,SMALL(IF('詳細入力モード'!T3:T16="◯",ROW('詳細入力モード'!A3:A16)-ROW('詳細入力モード'!A3)+1),4)),"")</f>
        <v/>
      </c>
      <c r="B7" s="25">
        <f>IF(4&lt;=COUNTIF('詳細入力モード'!T3:T16,"◯"),INDEX('詳細入力モード'!S3:S16,SMALL(IF('詳細入力モード'!T3:T16="◯",ROW('詳細入力モード'!A3:A16)-ROW('詳細入力モード'!A3)+1),4)),"")</f>
        <v/>
      </c>
      <c r="C7" s="25">
        <f>IF(4&lt;=COUNTIF('詳細入力モード'!T3:T16,"◯"),INDEX('詳細入力モード'!W3:W16,SMALL(IF('詳細入力モード'!T3:T16="◯",ROW('詳細入力モード'!A3:A16)-ROW('詳細入力モード'!A3)+1),4)),"")</f>
        <v/>
      </c>
      <c r="D7" s="25">
        <f>IF(4&lt;=COUNTIF('詳細入力モード'!T3:T16,"◯"),INDEX('詳細入力モード'!R3:R16,SMALL(IF('詳細入力モード'!T3:T16="◯",ROW('詳細入力モード'!A3:A16)-ROW('詳細入力モード'!A3)+1),4)),"")</f>
        <v/>
      </c>
      <c r="E7" s="25" t="n"/>
      <c r="F7" s="25" t="n"/>
      <c r="G7" s="25" t="n"/>
      <c r="H7" s="25">
        <f>IF(4&lt;=COUNTIF('詳細入力モード'!T3:T16,"◯"),INDEX('詳細入力モード'!T3:T16,SMALL(IF('詳細入力モード'!T3:T16="◯",ROW('詳細入力モード'!A3:A16)-ROW('詳細入力モード'!A3)+1),4)),"")</f>
        <v/>
      </c>
      <c r="I7" s="25" t="n"/>
      <c r="J7" s="25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</row>
    <row r="8">
      <c r="A8" s="25">
        <f>IF(5&lt;=COUNTIF('詳細入力モード'!T3:T16,"◯"),INDEX('詳細入力モード'!A3:A16,SMALL(IF('詳細入力モード'!T3:T16="◯",ROW('詳細入力モード'!A3:A16)-ROW('詳細入力モード'!A3)+1),5)),"")</f>
        <v/>
      </c>
      <c r="B8" s="25">
        <f>IF(5&lt;=COUNTIF('詳細入力モード'!T3:T16,"◯"),INDEX('詳細入力モード'!S3:S16,SMALL(IF('詳細入力モード'!T3:T16="◯",ROW('詳細入力モード'!A3:A16)-ROW('詳細入力モード'!A3)+1),5)),"")</f>
        <v/>
      </c>
      <c r="C8" s="25">
        <f>IF(5&lt;=COUNTIF('詳細入力モード'!T3:T16,"◯"),INDEX('詳細入力モード'!W3:W16,SMALL(IF('詳細入力モード'!T3:T16="◯",ROW('詳細入力モード'!A3:A16)-ROW('詳細入力モード'!A3)+1),5)),"")</f>
        <v/>
      </c>
      <c r="D8" s="25">
        <f>IF(5&lt;=COUNTIF('詳細入力モード'!T3:T16,"◯"),INDEX('詳細入力モード'!R3:R16,SMALL(IF('詳細入力モード'!T3:T16="◯",ROW('詳細入力モード'!A3:A16)-ROW('詳細入力モード'!A3)+1),5)),"")</f>
        <v/>
      </c>
      <c r="E8" s="25" t="n"/>
      <c r="F8" s="25" t="n"/>
      <c r="G8" s="25" t="n"/>
      <c r="H8" s="25">
        <f>IF(5&lt;=COUNTIF('詳細入力モード'!T3:T16,"◯"),INDEX('詳細入力モード'!T3:T16,SMALL(IF('詳細入力モード'!T3:T16="◯",ROW('詳細入力モード'!A3:A16)-ROW('詳細入力モード'!A3)+1),5)),"")</f>
        <v/>
      </c>
      <c r="I8" s="25" t="n"/>
      <c r="J8" s="25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</row>
    <row r="9">
      <c r="A9" s="25">
        <f>IF(6&lt;=COUNTIF('詳細入力モード'!T3:T16,"◯"),INDEX('詳細入力モード'!A3:A16,SMALL(IF('詳細入力モード'!T3:T16="◯",ROW('詳細入力モード'!A3:A16)-ROW('詳細入力モード'!A3)+1),6)),"")</f>
        <v/>
      </c>
      <c r="B9" s="25">
        <f>IF(6&lt;=COUNTIF('詳細入力モード'!T3:T16,"◯"),INDEX('詳細入力モード'!S3:S16,SMALL(IF('詳細入力モード'!T3:T16="◯",ROW('詳細入力モード'!A3:A16)-ROW('詳細入力モード'!A3)+1),6)),"")</f>
        <v/>
      </c>
      <c r="C9" s="25">
        <f>IF(6&lt;=COUNTIF('詳細入力モード'!T3:T16,"◯"),INDEX('詳細入力モード'!W3:W16,SMALL(IF('詳細入力モード'!T3:T16="◯",ROW('詳細入力モード'!A3:A16)-ROW('詳細入力モード'!A3)+1),6)),"")</f>
        <v/>
      </c>
      <c r="D9" s="25">
        <f>IF(6&lt;=COUNTIF('詳細入力モード'!T3:T16,"◯"),INDEX('詳細入力モード'!R3:R16,SMALL(IF('詳細入力モード'!T3:T16="◯",ROW('詳細入力モード'!A3:A16)-ROW('詳細入力モード'!A3)+1),6)),"")</f>
        <v/>
      </c>
      <c r="E9" s="25" t="n"/>
      <c r="F9" s="25" t="n"/>
      <c r="G9" s="25" t="n"/>
      <c r="H9" s="25">
        <f>IF(6&lt;=COUNTIF('詳細入力モード'!T3:T16,"◯"),INDEX('詳細入力モード'!T3:T16,SMALL(IF('詳細入力モード'!T3:T16="◯",ROW('詳細入力モード'!A3:A16)-ROW('詳細入力モード'!A3)+1),6)),"")</f>
        <v/>
      </c>
      <c r="I9" s="25" t="n"/>
      <c r="J9" s="25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</row>
    <row r="10">
      <c r="A10" s="25">
        <f>IF(7&lt;=COUNTIF('詳細入力モード'!T3:T16,"◯"),INDEX('詳細入力モード'!A3:A16,SMALL(IF('詳細入力モード'!T3:T16="◯",ROW('詳細入力モード'!A3:A16)-ROW('詳細入力モード'!A3)+1),7)),"")</f>
        <v/>
      </c>
      <c r="B10" s="25">
        <f>IF(7&lt;=COUNTIF('詳細入力モード'!T3:T16,"◯"),INDEX('詳細入力モード'!S3:S16,SMALL(IF('詳細入力モード'!T3:T16="◯",ROW('詳細入力モード'!A3:A16)-ROW('詳細入力モード'!A3)+1),7)),"")</f>
        <v/>
      </c>
      <c r="C10" s="25">
        <f>IF(7&lt;=COUNTIF('詳細入力モード'!T3:T16,"◯"),INDEX('詳細入力モード'!W3:W16,SMALL(IF('詳細入力モード'!T3:T16="◯",ROW('詳細入力モード'!A3:A16)-ROW('詳細入力モード'!A3)+1),7)),"")</f>
        <v/>
      </c>
      <c r="D10" s="25">
        <f>IF(7&lt;=COUNTIF('詳細入力モード'!T3:T16,"◯"),INDEX('詳細入力モード'!R3:R16,SMALL(IF('詳細入力モード'!T3:T16="◯",ROW('詳細入力モード'!A3:A16)-ROW('詳細入力モード'!A3)+1),7)),"")</f>
        <v/>
      </c>
      <c r="E10" s="25" t="n"/>
      <c r="F10" s="25" t="n"/>
      <c r="G10" s="25" t="n"/>
      <c r="H10" s="25">
        <f>IF(7&lt;=COUNTIF('詳細入力モード'!T3:T16,"◯"),INDEX('詳細入力モード'!T3:T16,SMALL(IF('詳細入力モード'!T3:T16="◯",ROW('詳細入力モード'!A3:A16)-ROW('詳細入力モード'!A3)+1),7)),"")</f>
        <v/>
      </c>
      <c r="I10" s="25" t="n"/>
      <c r="J10" s="25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</row>
    <row r="11">
      <c r="A11" s="25">
        <f>IF(8&lt;=COUNTIF('詳細入力モード'!T3:T16,"◯"),INDEX('詳細入力モード'!A3:A16,SMALL(IF('詳細入力モード'!T3:T16="◯",ROW('詳細入力モード'!A3:A16)-ROW('詳細入力モード'!A3)+1),8)),"")</f>
        <v/>
      </c>
      <c r="B11" s="25">
        <f>IF(8&lt;=COUNTIF('詳細入力モード'!T3:T16,"◯"),INDEX('詳細入力モード'!S3:S16,SMALL(IF('詳細入力モード'!T3:T16="◯",ROW('詳細入力モード'!A3:A16)-ROW('詳細入力モード'!A3)+1),8)),"")</f>
        <v/>
      </c>
      <c r="C11" s="25">
        <f>IF(8&lt;=COUNTIF('詳細入力モード'!T3:T16,"◯"),INDEX('詳細入力モード'!W3:W16,SMALL(IF('詳細入力モード'!T3:T16="◯",ROW('詳細入力モード'!A3:A16)-ROW('詳細入力モード'!A3)+1),8)),"")</f>
        <v/>
      </c>
      <c r="D11" s="25">
        <f>IF(8&lt;=COUNTIF('詳細入力モード'!T3:T16,"◯"),INDEX('詳細入力モード'!R3:R16,SMALL(IF('詳細入力モード'!T3:T16="◯",ROW('詳細入力モード'!A3:A16)-ROW('詳細入力モード'!A3)+1),8)),"")</f>
        <v/>
      </c>
      <c r="E11" s="25" t="n"/>
      <c r="F11" s="25" t="n"/>
      <c r="G11" s="25" t="n"/>
      <c r="H11" s="25">
        <f>IF(8&lt;=COUNTIF('詳細入力モード'!T3:T16,"◯"),INDEX('詳細入力モード'!T3:T16,SMALL(IF('詳細入力モード'!T3:T16="◯",ROW('詳細入力モード'!A3:A16)-ROW('詳細入力モード'!A3)+1),8)),"")</f>
        <v/>
      </c>
      <c r="I11" s="25" t="n"/>
      <c r="J11" s="25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</row>
    <row r="12">
      <c r="A12" s="25">
        <f>IF(9&lt;=COUNTIF('詳細入力モード'!T3:T16,"◯"),INDEX('詳細入力モード'!A3:A16,SMALL(IF('詳細入力モード'!T3:T16="◯",ROW('詳細入力モード'!A3:A16)-ROW('詳細入力モード'!A3)+1),9)),"")</f>
        <v/>
      </c>
      <c r="B12" s="25">
        <f>IF(9&lt;=COUNTIF('詳細入力モード'!T3:T16,"◯"),INDEX('詳細入力モード'!S3:S16,SMALL(IF('詳細入力モード'!T3:T16="◯",ROW('詳細入力モード'!A3:A16)-ROW('詳細入力モード'!A3)+1),9)),"")</f>
        <v/>
      </c>
      <c r="C12" s="25">
        <f>IF(9&lt;=COUNTIF('詳細入力モード'!T3:T16,"◯"),INDEX('詳細入力モード'!W3:W16,SMALL(IF('詳細入力モード'!T3:T16="◯",ROW('詳細入力モード'!A3:A16)-ROW('詳細入力モード'!A3)+1),9)),"")</f>
        <v/>
      </c>
      <c r="D12" s="25">
        <f>IF(9&lt;=COUNTIF('詳細入力モード'!T3:T16,"◯"),INDEX('詳細入力モード'!R3:R16,SMALL(IF('詳細入力モード'!T3:T16="◯",ROW('詳細入力モード'!A3:A16)-ROW('詳細入力モード'!A3)+1),9)),"")</f>
        <v/>
      </c>
      <c r="E12" s="25" t="n"/>
      <c r="F12" s="25" t="n"/>
      <c r="G12" s="25" t="n"/>
      <c r="H12" s="25">
        <f>IF(9&lt;=COUNTIF('詳細入力モード'!T3:T16,"◯"),INDEX('詳細入力モード'!T3:T16,SMALL(IF('詳細入力モード'!T3:T16="◯",ROW('詳細入力モード'!A3:A16)-ROW('詳細入力モード'!A3)+1),9)),"")</f>
        <v/>
      </c>
      <c r="I12" s="25" t="n"/>
      <c r="J12" s="25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</row>
    <row r="13">
      <c r="A13" s="25">
        <f>IF(10&lt;=COUNTIF('詳細入力モード'!T3:T16,"◯"),INDEX('詳細入力モード'!A3:A16,SMALL(IF('詳細入力モード'!T3:T16="◯",ROW('詳細入力モード'!A3:A16)-ROW('詳細入力モード'!A3)+1),10)),"")</f>
        <v/>
      </c>
      <c r="B13" s="25">
        <f>IF(10&lt;=COUNTIF('詳細入力モード'!T3:T16,"◯"),INDEX('詳細入力モード'!S3:S16,SMALL(IF('詳細入力モード'!T3:T16="◯",ROW('詳細入力モード'!A3:A16)-ROW('詳細入力モード'!A3)+1),10)),"")</f>
        <v/>
      </c>
      <c r="C13" s="25">
        <f>IF(10&lt;=COUNTIF('詳細入力モード'!T3:T16,"◯"),INDEX('詳細入力モード'!W3:W16,SMALL(IF('詳細入力モード'!T3:T16="◯",ROW('詳細入力モード'!A3:A16)-ROW('詳細入力モード'!A3)+1),10)),"")</f>
        <v/>
      </c>
      <c r="D13" s="25">
        <f>IF(10&lt;=COUNTIF('詳細入力モード'!T3:T16,"◯"),INDEX('詳細入力モード'!R3:R16,SMALL(IF('詳細入力モード'!T3:T16="◯",ROW('詳細入力モード'!A3:A16)-ROW('詳細入力モード'!A3)+1),10)),"")</f>
        <v/>
      </c>
      <c r="E13" s="25" t="n"/>
      <c r="F13" s="25" t="n"/>
      <c r="G13" s="25" t="n"/>
      <c r="H13" s="25">
        <f>IF(10&lt;=COUNTIF('詳細入力モード'!T3:T16,"◯"),INDEX('詳細入力モード'!T3:T16,SMALL(IF('詳細入力モード'!T3:T16="◯",ROW('詳細入力モード'!A3:A16)-ROW('詳細入力モード'!A3)+1),10)),"")</f>
        <v/>
      </c>
      <c r="I13" s="25" t="n"/>
      <c r="J13" s="25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>
      <c r="A14" s="25">
        <f>IF(11&lt;=COUNTIF('詳細入力モード'!T3:T16,"◯"),INDEX('詳細入力モード'!A3:A16,SMALL(IF('詳細入力モード'!T3:T16="◯",ROW('詳細入力モード'!A3:A16)-ROW('詳細入力モード'!A3)+1),11)),"")</f>
        <v/>
      </c>
      <c r="B14" s="25">
        <f>IF(11&lt;=COUNTIF('詳細入力モード'!T3:T16,"◯"),INDEX('詳細入力モード'!S3:S16,SMALL(IF('詳細入力モード'!T3:T16="◯",ROW('詳細入力モード'!A3:A16)-ROW('詳細入力モード'!A3)+1),11)),"")</f>
        <v/>
      </c>
      <c r="C14" s="25">
        <f>IF(11&lt;=COUNTIF('詳細入力モード'!T3:T16,"◯"),INDEX('詳細入力モード'!W3:W16,SMALL(IF('詳細入力モード'!T3:T16="◯",ROW('詳細入力モード'!A3:A16)-ROW('詳細入力モード'!A3)+1),11)),"")</f>
        <v/>
      </c>
      <c r="D14" s="25">
        <f>IF(11&lt;=COUNTIF('詳細入力モード'!T3:T16,"◯"),INDEX('詳細入力モード'!R3:R16,SMALL(IF('詳細入力モード'!T3:T16="◯",ROW('詳細入力モード'!A3:A16)-ROW('詳細入力モード'!A3)+1),11)),"")</f>
        <v/>
      </c>
      <c r="E14" s="25" t="n"/>
      <c r="F14" s="25" t="n"/>
      <c r="G14" s="25" t="n"/>
      <c r="H14" s="25">
        <f>IF(11&lt;=COUNTIF('詳細入力モード'!T3:T16,"◯"),INDEX('詳細入力モード'!T3:T16,SMALL(IF('詳細入力モード'!T3:T16="◯",ROW('詳細入力モード'!A3:A16)-ROW('詳細入力モード'!A3)+1),11)),"")</f>
        <v/>
      </c>
      <c r="I14" s="25" t="n"/>
      <c r="J14" s="25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</row>
    <row r="15">
      <c r="A15" s="25">
        <f>IF(12&lt;=COUNTIF('詳細入力モード'!T3:T16,"◯"),INDEX('詳細入力モード'!A3:A16,SMALL(IF('詳細入力モード'!T3:T16="◯",ROW('詳細入力モード'!A3:A16)-ROW('詳細入力モード'!A3)+1),12)),"")</f>
        <v/>
      </c>
      <c r="B15" s="25">
        <f>IF(12&lt;=COUNTIF('詳細入力モード'!T3:T16,"◯"),INDEX('詳細入力モード'!S3:S16,SMALL(IF('詳細入力モード'!T3:T16="◯",ROW('詳細入力モード'!A3:A16)-ROW('詳細入力モード'!A3)+1),12)),"")</f>
        <v/>
      </c>
      <c r="C15" s="25">
        <f>IF(12&lt;=COUNTIF('詳細入力モード'!T3:T16,"◯"),INDEX('詳細入力モード'!W3:W16,SMALL(IF('詳細入力モード'!T3:T16="◯",ROW('詳細入力モード'!A3:A16)-ROW('詳細入力モード'!A3)+1),12)),"")</f>
        <v/>
      </c>
      <c r="D15" s="25">
        <f>IF(12&lt;=COUNTIF('詳細入力モード'!T3:T16,"◯"),INDEX('詳細入力モード'!R3:R16,SMALL(IF('詳細入力モード'!T3:T16="◯",ROW('詳細入力モード'!A3:A16)-ROW('詳細入力モード'!A3)+1),12)),"")</f>
        <v/>
      </c>
      <c r="E15" s="25" t="n"/>
      <c r="F15" s="25" t="n"/>
      <c r="G15" s="25" t="n"/>
      <c r="H15" s="25">
        <f>IF(12&lt;=COUNTIF('詳細入力モード'!T3:T16,"◯"),INDEX('詳細入力モード'!T3:T16,SMALL(IF('詳細入力モード'!T3:T16="◯",ROW('詳細入力モード'!A3:A16)-ROW('詳細入力モード'!A3)+1),12)),"")</f>
        <v/>
      </c>
      <c r="I15" s="25" t="n"/>
      <c r="J15" s="25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</row>
    <row r="16">
      <c r="A16" s="25">
        <f>IF(13&lt;=COUNTIF('詳細入力モード'!T3:T16,"◯"),INDEX('詳細入力モード'!A3:A16,SMALL(IF('詳細入力モード'!T3:T16="◯",ROW('詳細入力モード'!A3:A16)-ROW('詳細入力モード'!A3)+1),13)),"")</f>
        <v/>
      </c>
      <c r="B16" s="25">
        <f>IF(13&lt;=COUNTIF('詳細入力モード'!T3:T16,"◯"),INDEX('詳細入力モード'!S3:S16,SMALL(IF('詳細入力モード'!T3:T16="◯",ROW('詳細入力モード'!A3:A16)-ROW('詳細入力モード'!A3)+1),13)),"")</f>
        <v/>
      </c>
      <c r="C16" s="25">
        <f>IF(13&lt;=COUNTIF('詳細入力モード'!T3:T16,"◯"),INDEX('詳細入力モード'!W3:W16,SMALL(IF('詳細入力モード'!T3:T16="◯",ROW('詳細入力モード'!A3:A16)-ROW('詳細入力モード'!A3)+1),13)),"")</f>
        <v/>
      </c>
      <c r="D16" s="25">
        <f>IF(13&lt;=COUNTIF('詳細入力モード'!T3:T16,"◯"),INDEX('詳細入力モード'!R3:R16,SMALL(IF('詳細入力モード'!T3:T16="◯",ROW('詳細入力モード'!A3:A16)-ROW('詳細入力モード'!A3)+1),13)),"")</f>
        <v/>
      </c>
      <c r="E16" s="25" t="n"/>
      <c r="F16" s="25" t="n"/>
      <c r="G16" s="25" t="n"/>
      <c r="H16" s="25">
        <f>IF(13&lt;=COUNTIF('詳細入力モード'!T3:T16,"◯"),INDEX('詳細入力モード'!T3:T16,SMALL(IF('詳細入力モード'!T3:T16="◯",ROW('詳細入力モード'!A3:A16)-ROW('詳細入力モード'!A3)+1),13)),"")</f>
        <v/>
      </c>
      <c r="I16" s="25" t="n"/>
      <c r="J16" s="25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</row>
    <row r="17">
      <c r="A17" s="25">
        <f>IF(14&lt;=COUNTIF('詳細入力モード'!T3:T16,"◯"),INDEX('詳細入力モード'!A3:A16,SMALL(IF('詳細入力モード'!T3:T16="◯",ROW('詳細入力モード'!A3:A16)-ROW('詳細入力モード'!A3)+1),14)),"")</f>
        <v/>
      </c>
      <c r="B17" s="25">
        <f>IF(14&lt;=COUNTIF('詳細入力モード'!T3:T16,"◯"),INDEX('詳細入力モード'!S3:S16,SMALL(IF('詳細入力モード'!T3:T16="◯",ROW('詳細入力モード'!A3:A16)-ROW('詳細入力モード'!A3)+1),14)),"")</f>
        <v/>
      </c>
      <c r="C17" s="25">
        <f>IF(14&lt;=COUNTIF('詳細入力モード'!T3:T16,"◯"),INDEX('詳細入力モード'!W3:W16,SMALL(IF('詳細入力モード'!T3:T16="◯",ROW('詳細入力モード'!A3:A16)-ROW('詳細入力モード'!A3)+1),14)),"")</f>
        <v/>
      </c>
      <c r="D17" s="25">
        <f>IF(14&lt;=COUNTIF('詳細入力モード'!T3:T16,"◯"),INDEX('詳細入力モード'!R3:R16,SMALL(IF('詳細入力モード'!T3:T16="◯",ROW('詳細入力モード'!A3:A16)-ROW('詳細入力モード'!A3)+1),14)),"")</f>
        <v/>
      </c>
      <c r="E17" s="25" t="n"/>
      <c r="F17" s="25" t="n"/>
      <c r="G17" s="25" t="n"/>
      <c r="H17" s="25">
        <f>IF(14&lt;=COUNTIF('詳細入力モード'!T3:T16,"◯"),INDEX('詳細入力モード'!T3:T16,SMALL(IF('詳細入力モード'!T3:T16="◯",ROW('詳細入力モード'!A3:A16)-ROW('詳細入力モード'!A3)+1),14)),"")</f>
        <v/>
      </c>
      <c r="I17" s="25" t="n"/>
      <c r="J17" s="25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>
      <c r="A18" s="25">
        <f>IF(15&lt;=COUNTIF('詳細入力モード'!T3:T16,"◯"),INDEX('詳細入力モード'!A3:A16,SMALL(IF('詳細入力モード'!T3:T16="◯",ROW('詳細入力モード'!A3:A16)-ROW('詳細入力モード'!A3)+1),15)),"")</f>
        <v/>
      </c>
      <c r="B18" s="25">
        <f>IF(15&lt;=COUNTIF('詳細入力モード'!T3:T16,"◯"),INDEX('詳細入力モード'!S3:S16,SMALL(IF('詳細入力モード'!T3:T16="◯",ROW('詳細入力モード'!A3:A16)-ROW('詳細入力モード'!A3)+1),15)),"")</f>
        <v/>
      </c>
      <c r="C18" s="25">
        <f>IF(15&lt;=COUNTIF('詳細入力モード'!T3:T16,"◯"),INDEX('詳細入力モード'!W3:W16,SMALL(IF('詳細入力モード'!T3:T16="◯",ROW('詳細入力モード'!A3:A16)-ROW('詳細入力モード'!A3)+1),15)),"")</f>
        <v/>
      </c>
      <c r="D18" s="25">
        <f>IF(15&lt;=COUNTIF('詳細入力モード'!T3:T16,"◯"),INDEX('詳細入力モード'!R3:R16,SMALL(IF('詳細入力モード'!T3:T16="◯",ROW('詳細入力モード'!A3:A16)-ROW('詳細入力モード'!A3)+1),15)),"")</f>
        <v/>
      </c>
      <c r="E18" s="25" t="n"/>
      <c r="F18" s="25" t="n"/>
      <c r="G18" s="25" t="n"/>
      <c r="H18" s="25">
        <f>IF(15&lt;=COUNTIF('詳細入力モード'!T3:T16,"◯"),INDEX('詳細入力モード'!T3:T16,SMALL(IF('詳細入力モード'!T3:T16="◯",ROW('詳細入力モード'!A3:A16)-ROW('詳細入力モード'!A3)+1),15)),"")</f>
        <v/>
      </c>
      <c r="I18" s="25" t="n"/>
      <c r="J18" s="25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</row>
    <row r="19">
      <c r="A19" s="25">
        <f>IF(16&lt;=COUNTIF('詳細入力モード'!T3:T16,"◯"),INDEX('詳細入力モード'!A3:A16,SMALL(IF('詳細入力モード'!T3:T16="◯",ROW('詳細入力モード'!A3:A16)-ROW('詳細入力モード'!A3)+1),16)),"")</f>
        <v/>
      </c>
      <c r="B19" s="25">
        <f>IF(16&lt;=COUNTIF('詳細入力モード'!T3:T16,"◯"),INDEX('詳細入力モード'!S3:S16,SMALL(IF('詳細入力モード'!T3:T16="◯",ROW('詳細入力モード'!A3:A16)-ROW('詳細入力モード'!A3)+1),16)),"")</f>
        <v/>
      </c>
      <c r="C19" s="25">
        <f>IF(16&lt;=COUNTIF('詳細入力モード'!T3:T16,"◯"),INDEX('詳細入力モード'!W3:W16,SMALL(IF('詳細入力モード'!T3:T16="◯",ROW('詳細入力モード'!A3:A16)-ROW('詳細入力モード'!A3)+1),16)),"")</f>
        <v/>
      </c>
      <c r="D19" s="25">
        <f>IF(16&lt;=COUNTIF('詳細入力モード'!T3:T16,"◯"),INDEX('詳細入力モード'!R3:R16,SMALL(IF('詳細入力モード'!T3:T16="◯",ROW('詳細入力モード'!A3:A16)-ROW('詳細入力モード'!A3)+1),16)),"")</f>
        <v/>
      </c>
      <c r="E19" s="25" t="n"/>
      <c r="F19" s="25" t="n"/>
      <c r="G19" s="25" t="n"/>
      <c r="H19" s="25">
        <f>IF(16&lt;=COUNTIF('詳細入力モード'!T3:T16,"◯"),INDEX('詳細入力モード'!T3:T16,SMALL(IF('詳細入力モード'!T3:T16="◯",ROW('詳細入力モード'!A3:A16)-ROW('詳細入力モード'!A3)+1),16)),"")</f>
        <v/>
      </c>
      <c r="I19" s="25" t="n"/>
      <c r="J19" s="25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</row>
    <row r="20">
      <c r="A20" s="25">
        <f>IF('詳細入力モード'!T19="◯",'詳細入力モード'!A19,"")</f>
        <v/>
      </c>
      <c r="B20" s="25">
        <f>IF('詳細入力モード'!T19="◯",'詳細入力モード'!S19,"")</f>
        <v/>
      </c>
      <c r="C20" s="25">
        <f>IF('詳細入力モード'!T19="◯",'詳細入力モード'!W19,"")</f>
        <v/>
      </c>
      <c r="D20" s="25">
        <f>IF('詳細入力モード'!T19="◯",'詳細入力モード'!R19,"")</f>
        <v/>
      </c>
      <c r="E20" s="25" t="n"/>
      <c r="F20" s="25" t="n"/>
      <c r="G20" s="25" t="n"/>
      <c r="H20" s="25">
        <f>IF('詳細入力モード'!AB19="◯",'詳細入力モード'!AB19,"")</f>
        <v/>
      </c>
      <c r="I20" s="25" t="n"/>
      <c r="J20" s="25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</row>
    <row r="21" ht="15.75" customHeight="1" s="44">
      <c r="A21" s="25">
        <f>IF('詳細入力モード'!T20="◯",'詳細入力モード'!A20,"")</f>
        <v/>
      </c>
      <c r="B21" s="25">
        <f>IF('詳細入力モード'!T20="◯",'詳細入力モード'!S20,"")</f>
        <v/>
      </c>
      <c r="C21" s="25">
        <f>IF('詳細入力モード'!T20="◯",'詳細入力モード'!W20,"")</f>
        <v/>
      </c>
      <c r="D21" s="25">
        <f>IF('詳細入力モード'!T20="◯",'詳細入力モード'!R20,"")</f>
        <v/>
      </c>
      <c r="E21" s="25" t="n"/>
      <c r="F21" s="25" t="n"/>
      <c r="G21" s="25" t="n"/>
      <c r="H21" s="25">
        <f>IF('詳細入力モード'!AB20="◯",'詳細入力モード'!AB20,"")</f>
        <v/>
      </c>
      <c r="I21" s="25" t="n"/>
      <c r="J21" s="25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</row>
    <row r="22" ht="15.75" customHeight="1" s="44">
      <c r="A22" s="25">
        <f>IF('詳細入力モード'!T21="◯",'詳細入力モード'!A21,"")</f>
        <v/>
      </c>
      <c r="B22" s="25">
        <f>IF('詳細入力モード'!T21="◯",'詳細入力モード'!S21,"")</f>
        <v/>
      </c>
      <c r="C22" s="25">
        <f>IF('詳細入力モード'!T21="◯",'詳細入力モード'!W21,"")</f>
        <v/>
      </c>
      <c r="D22" s="25">
        <f>IF('詳細入力モード'!T21="◯",'詳細入力モード'!R21,"")</f>
        <v/>
      </c>
      <c r="E22" s="25" t="n"/>
      <c r="F22" s="25" t="n"/>
      <c r="G22" s="25" t="n"/>
      <c r="H22" s="25">
        <f>IF('詳細入力モード'!AB21="◯",'詳細入力モード'!AB21,"")</f>
        <v/>
      </c>
      <c r="I22" s="25" t="n"/>
      <c r="J22" s="25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  <row r="23" ht="15.75" customHeight="1" s="44">
      <c r="A23" s="25">
        <f>IF('詳細入力モード'!T22="◯",'詳細入力モード'!A22,"")</f>
        <v/>
      </c>
      <c r="B23" s="25">
        <f>IF('詳細入力モード'!T22="◯",'詳細入力モード'!S22,"")</f>
        <v/>
      </c>
      <c r="C23" s="25">
        <f>IF('詳細入力モード'!T22="◯",'詳細入力モード'!W22,"")</f>
        <v/>
      </c>
      <c r="D23" s="25">
        <f>IF('詳細入力モード'!T22="◯",'詳細入力モード'!R22,"")</f>
        <v/>
      </c>
      <c r="E23" s="25" t="n"/>
      <c r="F23" s="25" t="n"/>
      <c r="G23" s="25" t="n"/>
      <c r="H23" s="25">
        <f>IF('詳細入力モード'!AB22="◯",'詳細入力モード'!AB22,"")</f>
        <v/>
      </c>
      <c r="I23" s="25" t="n"/>
      <c r="J23" s="25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</row>
    <row r="24" ht="15.75" customHeight="1" s="44">
      <c r="A24" s="25">
        <f>IF('詳細入力モード'!T23="◯",'詳細入力モード'!A23,"")</f>
        <v/>
      </c>
      <c r="B24" s="25">
        <f>IF('詳細入力モード'!T23="◯",'詳細入力モード'!S23,"")</f>
        <v/>
      </c>
      <c r="C24" s="25">
        <f>IF('詳細入力モード'!T23="◯",'詳細入力モード'!W23,"")</f>
        <v/>
      </c>
      <c r="D24" s="25">
        <f>IF('詳細入力モード'!T23="◯",'詳細入力モード'!R23,"")</f>
        <v/>
      </c>
      <c r="E24" s="25" t="n"/>
      <c r="F24" s="25" t="n"/>
      <c r="G24" s="25" t="n"/>
      <c r="H24" s="25">
        <f>IF('詳細入力モード'!AB23="◯",'詳細入力モード'!AB23,"")</f>
        <v/>
      </c>
      <c r="I24" s="25" t="n"/>
      <c r="J24" s="25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</row>
    <row r="25" ht="15.75" customHeight="1" s="44">
      <c r="A25" s="25">
        <f>IF('詳細入力モード'!T24="◯",'詳細入力モード'!A24,"")</f>
        <v/>
      </c>
      <c r="B25" s="25">
        <f>IF('詳細入力モード'!T24="◯",'詳細入力モード'!S24,"")</f>
        <v/>
      </c>
      <c r="C25" s="25">
        <f>IF('詳細入力モード'!T24="◯",'詳細入力モード'!W24,"")</f>
        <v/>
      </c>
      <c r="D25" s="25">
        <f>IF('詳細入力モード'!T24="◯",'詳細入力モード'!R24,"")</f>
        <v/>
      </c>
      <c r="E25" s="25" t="n"/>
      <c r="F25" s="25" t="n"/>
      <c r="G25" s="25" t="n"/>
      <c r="H25" s="25">
        <f>IF('詳細入力モード'!AB24="◯",'詳細入力モード'!AB24,"")</f>
        <v/>
      </c>
      <c r="I25" s="25" t="n"/>
      <c r="J25" s="25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</row>
    <row r="26" ht="15.75" customHeight="1" s="44">
      <c r="A26" s="25">
        <f>IF('詳細入力モード'!T25="◯",'詳細入力モード'!A25,"")</f>
        <v/>
      </c>
      <c r="B26" s="25">
        <f>IF('詳細入力モード'!T25="◯",'詳細入力モード'!S25,"")</f>
        <v/>
      </c>
      <c r="C26" s="25">
        <f>IF('詳細入力モード'!T25="◯",'詳細入力モード'!W25,"")</f>
        <v/>
      </c>
      <c r="D26" s="25">
        <f>IF('詳細入力モード'!T25="◯",'詳細入力モード'!R25,"")</f>
        <v/>
      </c>
      <c r="E26" s="25" t="n"/>
      <c r="F26" s="25" t="n"/>
      <c r="G26" s="25" t="n"/>
      <c r="H26" s="25">
        <f>IF('詳細入力モード'!AB25="◯",'詳細入力モード'!AB25,"")</f>
        <v/>
      </c>
      <c r="I26" s="25" t="n"/>
      <c r="J26" s="25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</row>
    <row r="27" ht="15.75" customHeight="1" s="44">
      <c r="A27" s="25">
        <f>IF('詳細入力モード'!T26="◯",'詳細入力モード'!A26,"")</f>
        <v/>
      </c>
      <c r="B27" s="25">
        <f>IF('詳細入力モード'!T26="◯",'詳細入力モード'!S26,"")</f>
        <v/>
      </c>
      <c r="C27" s="25">
        <f>IF('詳細入力モード'!T26="◯",'詳細入力モード'!W26,"")</f>
        <v/>
      </c>
      <c r="D27" s="25">
        <f>IF('詳細入力モード'!T26="◯",'詳細入力モード'!R26,"")</f>
        <v/>
      </c>
      <c r="E27" s="25" t="n"/>
      <c r="F27" s="25" t="n"/>
      <c r="G27" s="25" t="n"/>
      <c r="H27" s="25">
        <f>IF('詳細入力モード'!AB26="◯",'詳細入力モード'!AB26,"")</f>
        <v/>
      </c>
      <c r="I27" s="25" t="n"/>
      <c r="J27" s="25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</row>
    <row r="28" ht="15.75" customHeight="1" s="44">
      <c r="A28" s="25">
        <f>IF('詳細入力モード'!T27="◯",'詳細入力モード'!A27,"")</f>
        <v/>
      </c>
      <c r="B28" s="25">
        <f>IF('詳細入力モード'!T27="◯",'詳細入力モード'!S27,"")</f>
        <v/>
      </c>
      <c r="C28" s="25">
        <f>IF('詳細入力モード'!T27="◯",'詳細入力モード'!W27,"")</f>
        <v/>
      </c>
      <c r="D28" s="25">
        <f>IF('詳細入力モード'!T27="◯",'詳細入力モード'!R27,"")</f>
        <v/>
      </c>
      <c r="E28" s="25" t="n"/>
      <c r="F28" s="25" t="n"/>
      <c r="G28" s="25" t="n"/>
      <c r="H28" s="25">
        <f>IF('詳細入力モード'!AB27="◯",'詳細入力モード'!AB27,"")</f>
        <v/>
      </c>
      <c r="I28" s="25" t="n"/>
      <c r="J28" s="25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</row>
    <row r="29" ht="15.75" customHeight="1" s="44">
      <c r="A29" s="25">
        <f>IF('詳細入力モード'!T28="◯",'詳細入力モード'!A28,"")</f>
        <v/>
      </c>
      <c r="B29" s="25">
        <f>IF('詳細入力モード'!T28="◯",'詳細入力モード'!S28,"")</f>
        <v/>
      </c>
      <c r="C29" s="25">
        <f>IF('詳細入力モード'!T28="◯",'詳細入力モード'!W28,"")</f>
        <v/>
      </c>
      <c r="D29" s="25">
        <f>IF('詳細入力モード'!T28="◯",'詳細入力モード'!R28,"")</f>
        <v/>
      </c>
      <c r="E29" s="25" t="n"/>
      <c r="F29" s="25" t="n"/>
      <c r="G29" s="25" t="n"/>
      <c r="H29" s="25">
        <f>IF('詳細入力モード'!AB28="◯",'詳細入力モード'!AB28,"")</f>
        <v/>
      </c>
      <c r="I29" s="25" t="n"/>
      <c r="J29" s="25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</row>
    <row r="30" ht="15.75" customHeight="1" s="44">
      <c r="A30" s="25">
        <f>IF('詳細入力モード'!T29="◯",'詳細入力モード'!A29,"")</f>
        <v/>
      </c>
      <c r="B30" s="25">
        <f>IF('詳細入力モード'!T29="◯",'詳細入力モード'!S29,"")</f>
        <v/>
      </c>
      <c r="C30" s="25">
        <f>IF('詳細入力モード'!T29="◯",'詳細入力モード'!W29,"")</f>
        <v/>
      </c>
      <c r="D30" s="25">
        <f>IF('詳細入力モード'!T29="◯",'詳細入力モード'!R29,"")</f>
        <v/>
      </c>
      <c r="E30" s="25" t="n"/>
      <c r="F30" s="25" t="n"/>
      <c r="G30" s="25" t="n"/>
      <c r="H30" s="25">
        <f>IF('詳細入力モード'!AB29="◯",'詳細入力モード'!AB29,"")</f>
        <v/>
      </c>
      <c r="I30" s="25" t="n"/>
      <c r="J30" s="25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</row>
    <row r="31" ht="15.75" customHeight="1" s="44">
      <c r="A31" s="25">
        <f>IF('詳細入力モード'!T30="◯",'詳細入力モード'!A30,"")</f>
        <v/>
      </c>
      <c r="B31" s="25">
        <f>IF('詳細入力モード'!T30="◯",'詳細入力モード'!S30,"")</f>
        <v/>
      </c>
      <c r="C31" s="25">
        <f>IF('詳細入力モード'!T30="◯",'詳細入力モード'!W30,"")</f>
        <v/>
      </c>
      <c r="D31" s="25">
        <f>IF('詳細入力モード'!T30="◯",'詳細入力モード'!R30,"")</f>
        <v/>
      </c>
      <c r="E31" s="25" t="n"/>
      <c r="F31" s="25" t="n"/>
      <c r="G31" s="25" t="n"/>
      <c r="H31" s="25">
        <f>IF('詳細入力モード'!AB30="◯",'詳細入力モード'!AB30,"")</f>
        <v/>
      </c>
      <c r="I31" s="25" t="n"/>
      <c r="J31" s="25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</row>
    <row r="32" ht="15.75" customHeight="1" s="44">
      <c r="A32" s="25">
        <f>IF('詳細入力モード'!T31="◯",'詳細入力モード'!A31,"")</f>
        <v/>
      </c>
      <c r="B32" s="25">
        <f>IF('詳細入力モード'!T31="◯",'詳細入力モード'!S31,"")</f>
        <v/>
      </c>
      <c r="C32" s="25">
        <f>IF('詳細入力モード'!T31="◯",'詳細入力モード'!W31,"")</f>
        <v/>
      </c>
      <c r="D32" s="25">
        <f>IF('詳細入力モード'!T31="◯",'詳細入力モード'!R31,"")</f>
        <v/>
      </c>
      <c r="E32" s="25" t="n"/>
      <c r="F32" s="25" t="n"/>
      <c r="G32" s="25" t="n"/>
      <c r="H32" s="25">
        <f>IF('詳細入力モード'!AB31="◯",'詳細入力モード'!AB31,"")</f>
        <v/>
      </c>
      <c r="I32" s="25" t="n"/>
      <c r="J32" s="25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</row>
    <row r="33" ht="15.75" customHeight="1" s="44">
      <c r="A33" s="25">
        <f>IF('詳細入力モード'!T32="◯",'詳細入力モード'!A32,"")</f>
        <v/>
      </c>
      <c r="B33" s="25">
        <f>IF('詳細入力モード'!T32="◯",'詳細入力モード'!S32,"")</f>
        <v/>
      </c>
      <c r="C33" s="25">
        <f>IF('詳細入力モード'!T32="◯",'詳細入力モード'!W32,"")</f>
        <v/>
      </c>
      <c r="D33" s="25">
        <f>IF('詳細入力モード'!T32="◯",'詳細入力モード'!R32,"")</f>
        <v/>
      </c>
      <c r="E33" s="25" t="n"/>
      <c r="F33" s="25" t="n"/>
      <c r="G33" s="25" t="n"/>
      <c r="H33" s="25">
        <f>IF('詳細入力モード'!AB32="◯",'詳細入力モード'!AB32,"")</f>
        <v/>
      </c>
      <c r="I33" s="25" t="n"/>
      <c r="J33" s="25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</row>
    <row r="34" ht="15.75" customHeight="1" s="44">
      <c r="A34" s="25">
        <f>IF('詳細入力モード'!T33="◯",'詳細入力モード'!A33,"")</f>
        <v/>
      </c>
      <c r="B34" s="25">
        <f>IF('詳細入力モード'!T33="◯",'詳細入力モード'!S33,"")</f>
        <v/>
      </c>
      <c r="C34" s="25">
        <f>IF('詳細入力モード'!T33="◯",'詳細入力モード'!W33,"")</f>
        <v/>
      </c>
      <c r="D34" s="25">
        <f>IF('詳細入力モード'!T33="◯",'詳細入力モード'!R33,"")</f>
        <v/>
      </c>
      <c r="E34" s="25" t="n"/>
      <c r="F34" s="25" t="n"/>
      <c r="G34" s="25" t="n"/>
      <c r="H34" s="25">
        <f>IF('詳細入力モード'!AB33="◯",'詳細入力モード'!AB33,"")</f>
        <v/>
      </c>
      <c r="I34" s="25" t="n"/>
      <c r="J34" s="25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</row>
    <row r="35" ht="15.75" customHeight="1" s="44">
      <c r="A35" s="25">
        <f>IF('詳細入力モード'!T34="◯",'詳細入力モード'!A34,"")</f>
        <v/>
      </c>
      <c r="B35" s="25">
        <f>IF('詳細入力モード'!T34="◯",'詳細入力モード'!S34,"")</f>
        <v/>
      </c>
      <c r="C35" s="25">
        <f>IF('詳細入力モード'!T34="◯",'詳細入力モード'!W34,"")</f>
        <v/>
      </c>
      <c r="D35" s="25">
        <f>IF('詳細入力モード'!T34="◯",'詳細入力モード'!R34,"")</f>
        <v/>
      </c>
      <c r="E35" s="25" t="n"/>
      <c r="F35" s="25" t="n"/>
      <c r="G35" s="25" t="n"/>
      <c r="H35" s="25">
        <f>IF('詳細入力モード'!AB34="◯",'詳細入力モード'!AB34,"")</f>
        <v/>
      </c>
      <c r="I35" s="25" t="n"/>
      <c r="J35" s="25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</row>
    <row r="36" ht="15.75" customHeight="1" s="44">
      <c r="A36" s="25">
        <f>IF('詳細入力モード'!T35="◯",'詳細入力モード'!A35,"")</f>
        <v/>
      </c>
      <c r="B36" s="25">
        <f>IF('詳細入力モード'!T35="◯",'詳細入力モード'!S35,"")</f>
        <v/>
      </c>
      <c r="C36" s="25">
        <f>IF('詳細入力モード'!T35="◯",'詳細入力モード'!W35,"")</f>
        <v/>
      </c>
      <c r="D36" s="25">
        <f>IF('詳細入力モード'!T35="◯",'詳細入力モード'!R35,"")</f>
        <v/>
      </c>
      <c r="E36" s="25" t="n"/>
      <c r="F36" s="25" t="n"/>
      <c r="G36" s="25" t="n"/>
      <c r="H36" s="25">
        <f>IF('詳細入力モード'!AB35="◯",'詳細入力モード'!AB35,"")</f>
        <v/>
      </c>
      <c r="I36" s="25" t="n"/>
      <c r="J36" s="25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</row>
    <row r="37" ht="15.75" customHeight="1" s="44">
      <c r="A37" s="25">
        <f>IF('詳細入力モード'!T36="◯",'詳細入力モード'!A36,"")</f>
        <v/>
      </c>
      <c r="B37" s="25">
        <f>IF('詳細入力モード'!T36="◯",'詳細入力モード'!S36,"")</f>
        <v/>
      </c>
      <c r="C37" s="25">
        <f>IF('詳細入力モード'!T36="◯",'詳細入力モード'!W36,"")</f>
        <v/>
      </c>
      <c r="D37" s="25">
        <f>IF('詳細入力モード'!T36="◯",'詳細入力モード'!R36,"")</f>
        <v/>
      </c>
      <c r="E37" s="25" t="n"/>
      <c r="F37" s="25" t="n"/>
      <c r="G37" s="25" t="n"/>
      <c r="H37" s="25">
        <f>IF('詳細入力モード'!AB36="◯",'詳細入力モード'!AB36,"")</f>
        <v/>
      </c>
      <c r="I37" s="25" t="n"/>
      <c r="J37" s="25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</row>
    <row r="38" ht="15.75" customHeight="1" s="44">
      <c r="A38" s="25">
        <f>IF('詳細入力モード'!T37="◯",'詳細入力モード'!A37,"")</f>
        <v/>
      </c>
      <c r="B38" s="25">
        <f>IF('詳細入力モード'!T37="◯",'詳細入力モード'!S37,"")</f>
        <v/>
      </c>
      <c r="C38" s="25">
        <f>IF('詳細入力モード'!T37="◯",'詳細入力モード'!W37,"")</f>
        <v/>
      </c>
      <c r="D38" s="25">
        <f>IF('詳細入力モード'!T37="◯",'詳細入力モード'!R37,"")</f>
        <v/>
      </c>
      <c r="E38" s="25" t="n"/>
      <c r="F38" s="25" t="n"/>
      <c r="G38" s="25" t="n"/>
      <c r="H38" s="25">
        <f>IF('詳細入力モード'!AB37="◯",'詳細入力モード'!AB37,"")</f>
        <v/>
      </c>
      <c r="I38" s="25" t="n"/>
      <c r="J38" s="25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</row>
    <row r="39" ht="15.75" customHeight="1" s="44">
      <c r="A39" s="25">
        <f>IF('詳細入力モード'!T38="◯",'詳細入力モード'!A38,"")</f>
        <v/>
      </c>
      <c r="B39" s="25">
        <f>IF('詳細入力モード'!T38="◯",'詳細入力モード'!S38,"")</f>
        <v/>
      </c>
      <c r="C39" s="25">
        <f>IF('詳細入力モード'!T38="◯",'詳細入力モード'!W38,"")</f>
        <v/>
      </c>
      <c r="D39" s="25">
        <f>IF('詳細入力モード'!T38="◯",'詳細入力モード'!R38,"")</f>
        <v/>
      </c>
      <c r="E39" s="25" t="n"/>
      <c r="F39" s="25" t="n"/>
      <c r="G39" s="25" t="n"/>
      <c r="H39" s="25">
        <f>IF('詳細入力モード'!AB38="◯",'詳細入力モード'!AB38,"")</f>
        <v/>
      </c>
      <c r="I39" s="25" t="n"/>
      <c r="J39" s="25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</row>
    <row r="40" ht="15.75" customHeight="1" s="44">
      <c r="A40" s="25">
        <f>IF('詳細入力モード'!T39="◯",'詳細入力モード'!A39,"")</f>
        <v/>
      </c>
      <c r="B40" s="25">
        <f>IF('詳細入力モード'!T39="◯",'詳細入力モード'!S39,"")</f>
        <v/>
      </c>
      <c r="C40" s="25">
        <f>IF('詳細入力モード'!T39="◯",'詳細入力モード'!W39,"")</f>
        <v/>
      </c>
      <c r="D40" s="25">
        <f>IF('詳細入力モード'!T39="◯",'詳細入力モード'!R39,"")</f>
        <v/>
      </c>
      <c r="E40" s="25" t="n"/>
      <c r="F40" s="25" t="n"/>
      <c r="G40" s="25" t="n"/>
      <c r="H40" s="25">
        <f>IF('詳細入力モード'!AB39="◯",'詳細入力モード'!AB39,"")</f>
        <v/>
      </c>
      <c r="I40" s="25" t="n"/>
      <c r="J40" s="25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</row>
    <row r="41" ht="15.75" customHeight="1" s="44">
      <c r="A41" s="25">
        <f>IF('詳細入力モード'!T40="◯",'詳細入力モード'!A40,"")</f>
        <v/>
      </c>
      <c r="B41" s="25">
        <f>IF('詳細入力モード'!T40="◯",'詳細入力モード'!S40,"")</f>
        <v/>
      </c>
      <c r="C41" s="25">
        <f>IF('詳細入力モード'!T40="◯",'詳細入力モード'!W40,"")</f>
        <v/>
      </c>
      <c r="D41" s="25">
        <f>IF('詳細入力モード'!T40="◯",'詳細入力モード'!R40,"")</f>
        <v/>
      </c>
      <c r="E41" s="25" t="n"/>
      <c r="F41" s="25" t="n"/>
      <c r="G41" s="25" t="n"/>
      <c r="H41" s="25">
        <f>IF('詳細入力モード'!AB40="◯",'詳細入力モード'!AB40,"")</f>
        <v/>
      </c>
      <c r="I41" s="25" t="n"/>
      <c r="J41" s="25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</row>
    <row r="42" ht="15.75" customHeight="1" s="44">
      <c r="A42" s="25">
        <f>IF('詳細入力モード'!T41="◯",'詳細入力モード'!A41,"")</f>
        <v/>
      </c>
      <c r="B42" s="25">
        <f>IF('詳細入力モード'!T41="◯",'詳細入力モード'!S41,"")</f>
        <v/>
      </c>
      <c r="C42" s="25">
        <f>IF('詳細入力モード'!T41="◯",'詳細入力モード'!W41,"")</f>
        <v/>
      </c>
      <c r="D42" s="25">
        <f>IF('詳細入力モード'!T41="◯",'詳細入力モード'!R41,"")</f>
        <v/>
      </c>
      <c r="E42" s="25" t="n"/>
      <c r="F42" s="25" t="n"/>
      <c r="G42" s="25" t="n"/>
      <c r="H42" s="25">
        <f>IF('詳細入力モード'!AB41="◯",'詳細入力モード'!AB41,"")</f>
        <v/>
      </c>
      <c r="I42" s="25" t="n"/>
      <c r="J42" s="25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</row>
    <row r="43" ht="15.75" customHeight="1" s="44">
      <c r="A43" s="25">
        <f>IF('詳細入力モード'!T42="◯",'詳細入力モード'!A42,"")</f>
        <v/>
      </c>
      <c r="B43" s="25">
        <f>IF('詳細入力モード'!T42="◯",'詳細入力モード'!S42,"")</f>
        <v/>
      </c>
      <c r="C43" s="25">
        <f>IF('詳細入力モード'!T42="◯",'詳細入力モード'!W42,"")</f>
        <v/>
      </c>
      <c r="D43" s="25">
        <f>IF('詳細入力モード'!T42="◯",'詳細入力モード'!R42,"")</f>
        <v/>
      </c>
      <c r="E43" s="25" t="n"/>
      <c r="F43" s="25" t="n"/>
      <c r="G43" s="25" t="n"/>
      <c r="H43" s="25">
        <f>IF('詳細入力モード'!AB42="◯",'詳細入力モード'!AB42,"")</f>
        <v/>
      </c>
      <c r="I43" s="25" t="n"/>
      <c r="J43" s="25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</row>
    <row r="44" ht="15.75" customHeight="1" s="44">
      <c r="A44" s="25">
        <f>IF('詳細入力モード'!T43="◯",'詳細入力モード'!A43,"")</f>
        <v/>
      </c>
      <c r="B44" s="25">
        <f>IF('詳細入力モード'!T43="◯",'詳細入力モード'!S43,"")</f>
        <v/>
      </c>
      <c r="C44" s="25">
        <f>IF('詳細入力モード'!T43="◯",'詳細入力モード'!W43,"")</f>
        <v/>
      </c>
      <c r="D44" s="25">
        <f>IF('詳細入力モード'!T43="◯",'詳細入力モード'!R43,"")</f>
        <v/>
      </c>
      <c r="E44" s="25" t="n"/>
      <c r="F44" s="25" t="n"/>
      <c r="G44" s="25" t="n"/>
      <c r="H44" s="25">
        <f>IF('詳細入力モード'!AB43="◯",'詳細入力モード'!AB43,"")</f>
        <v/>
      </c>
      <c r="I44" s="25" t="n"/>
      <c r="J44" s="25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</row>
    <row r="45" ht="15.75" customHeight="1" s="44">
      <c r="A45" s="25">
        <f>IF('詳細入力モード'!T44="◯",'詳細入力モード'!A44,"")</f>
        <v/>
      </c>
      <c r="B45" s="25">
        <f>IF('詳細入力モード'!T44="◯",'詳細入力モード'!S44,"")</f>
        <v/>
      </c>
      <c r="C45" s="25">
        <f>IF('詳細入力モード'!T44="◯",'詳細入力モード'!W44,"")</f>
        <v/>
      </c>
      <c r="D45" s="25">
        <f>IF('詳細入力モード'!T44="◯",'詳細入力モード'!R44,"")</f>
        <v/>
      </c>
      <c r="E45" s="25" t="n"/>
      <c r="F45" s="25" t="n"/>
      <c r="G45" s="25" t="n"/>
      <c r="H45" s="25">
        <f>IF('詳細入力モード'!AB44="◯",'詳細入力モード'!AB44,"")</f>
        <v/>
      </c>
      <c r="I45" s="25" t="n"/>
      <c r="J45" s="25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</row>
    <row r="46" ht="15.75" customHeight="1" s="44">
      <c r="A46" s="25">
        <f>IF('詳細入力モード'!T45="◯",'詳細入力モード'!A45,"")</f>
        <v/>
      </c>
      <c r="B46" s="25">
        <f>IF('詳細入力モード'!T45="◯",'詳細入力モード'!S45,"")</f>
        <v/>
      </c>
      <c r="C46" s="25">
        <f>IF('詳細入力モード'!T45="◯",'詳細入力モード'!W45,"")</f>
        <v/>
      </c>
      <c r="D46" s="25">
        <f>IF('詳細入力モード'!T45="◯",'詳細入力モード'!R45,"")</f>
        <v/>
      </c>
      <c r="E46" s="25" t="n"/>
      <c r="F46" s="25" t="n"/>
      <c r="G46" s="25" t="n"/>
      <c r="H46" s="25">
        <f>IF('詳細入力モード'!AB45="◯",'詳細入力モード'!AB45,"")</f>
        <v/>
      </c>
      <c r="I46" s="25" t="n"/>
      <c r="J46" s="25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</row>
    <row r="47" ht="15.75" customHeight="1" s="44">
      <c r="A47" s="25">
        <f>IF('詳細入力モード'!T46="◯",'詳細入力モード'!A46,"")</f>
        <v/>
      </c>
      <c r="B47" s="25">
        <f>IF('詳細入力モード'!T46="◯",'詳細入力モード'!S46,"")</f>
        <v/>
      </c>
      <c r="C47" s="25">
        <f>IF('詳細入力モード'!T46="◯",'詳細入力モード'!W46,"")</f>
        <v/>
      </c>
      <c r="D47" s="25">
        <f>IF('詳細入力モード'!T46="◯",'詳細入力モード'!R46,"")</f>
        <v/>
      </c>
      <c r="E47" s="25" t="n"/>
      <c r="F47" s="25" t="n"/>
      <c r="G47" s="25" t="n"/>
      <c r="H47" s="25">
        <f>IF('詳細入力モード'!AB46="◯",'詳細入力モード'!AB46,"")</f>
        <v/>
      </c>
      <c r="I47" s="25" t="n"/>
      <c r="J47" s="25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</row>
    <row r="48" ht="15.75" customHeight="1" s="44">
      <c r="A48" s="25">
        <f>IF('詳細入力モード'!T47="◯",'詳細入力モード'!A47,"")</f>
        <v/>
      </c>
      <c r="B48" s="25">
        <f>IF('詳細入力モード'!T47="◯",'詳細入力モード'!S47,"")</f>
        <v/>
      </c>
      <c r="C48" s="25">
        <f>IF('詳細入力モード'!T47="◯",'詳細入力モード'!W47,"")</f>
        <v/>
      </c>
      <c r="D48" s="25">
        <f>IF('詳細入力モード'!T47="◯",'詳細入力モード'!R47,"")</f>
        <v/>
      </c>
      <c r="E48" s="25" t="n"/>
      <c r="F48" s="25" t="n"/>
      <c r="G48" s="25" t="n"/>
      <c r="H48" s="25">
        <f>IF('詳細入力モード'!AB47="◯",'詳細入力モード'!AB47,"")</f>
        <v/>
      </c>
      <c r="I48" s="25" t="n"/>
      <c r="J48" s="25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</row>
    <row r="49" ht="15.75" customHeight="1" s="44">
      <c r="A49" s="25">
        <f>IF('詳細入力モード'!T48="◯",'詳細入力モード'!A48,"")</f>
        <v/>
      </c>
      <c r="B49" s="25">
        <f>IF('詳細入力モード'!T48="◯",'詳細入力モード'!S48,"")</f>
        <v/>
      </c>
      <c r="C49" s="25">
        <f>IF('詳細入力モード'!T48="◯",'詳細入力モード'!W48,"")</f>
        <v/>
      </c>
      <c r="D49" s="25">
        <f>IF('詳細入力モード'!T48="◯",'詳細入力モード'!R48,"")</f>
        <v/>
      </c>
      <c r="E49" s="25" t="n"/>
      <c r="F49" s="25" t="n"/>
      <c r="G49" s="25" t="n"/>
      <c r="H49" s="25">
        <f>IF('詳細入力モード'!AB48="◯",'詳細入力モード'!AB48,"")</f>
        <v/>
      </c>
      <c r="I49" s="25" t="n"/>
      <c r="J49" s="25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</row>
    <row r="50" ht="15.75" customHeight="1" s="44">
      <c r="A50" s="25">
        <f>IF('詳細入力モード'!T49="◯",'詳細入力モード'!A49,"")</f>
        <v/>
      </c>
      <c r="B50" s="25">
        <f>IF('詳細入力モード'!T49="◯",'詳細入力モード'!S49,"")</f>
        <v/>
      </c>
      <c r="C50" s="25">
        <f>IF('詳細入力モード'!T49="◯",'詳細入力モード'!W49,"")</f>
        <v/>
      </c>
      <c r="D50" s="25">
        <f>IF('詳細入力モード'!T49="◯",'詳細入力モード'!R49,"")</f>
        <v/>
      </c>
      <c r="E50" s="25" t="n"/>
      <c r="F50" s="25" t="n"/>
      <c r="G50" s="25" t="n"/>
      <c r="H50" s="25">
        <f>IF('詳細入力モード'!AB49="◯",'詳細入力モード'!AB49,"")</f>
        <v/>
      </c>
      <c r="I50" s="25" t="n"/>
      <c r="J50" s="25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</row>
    <row r="51" ht="15.75" customHeight="1" s="44">
      <c r="A51" s="25">
        <f>IF('詳細入力モード'!T50="◯",'詳細入力モード'!A50,"")</f>
        <v/>
      </c>
      <c r="B51" s="25">
        <f>IF('詳細入力モード'!T50="◯",'詳細入力モード'!S50,"")</f>
        <v/>
      </c>
      <c r="C51" s="25">
        <f>IF('詳細入力モード'!T50="◯",'詳細入力モード'!W50,"")</f>
        <v/>
      </c>
      <c r="D51" s="25">
        <f>IF('詳細入力モード'!T50="◯",'詳細入力モード'!R50,"")</f>
        <v/>
      </c>
      <c r="E51" s="25" t="n"/>
      <c r="F51" s="25" t="n"/>
      <c r="G51" s="25" t="n"/>
      <c r="H51" s="25">
        <f>IF('詳細入力モード'!AB50="◯",'詳細入力モード'!AB50,"")</f>
        <v/>
      </c>
      <c r="I51" s="25" t="n"/>
      <c r="J51" s="25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</row>
    <row r="52" ht="15.75" customHeight="1" s="44">
      <c r="A52" s="25">
        <f>IF('詳細入力モード'!T51="◯",'詳細入力モード'!A51,"")</f>
        <v/>
      </c>
      <c r="B52" s="25">
        <f>IF('詳細入力モード'!T51="◯",'詳細入力モード'!S51,"")</f>
        <v/>
      </c>
      <c r="C52" s="25">
        <f>IF('詳細入力モード'!T51="◯",'詳細入力モード'!W51,"")</f>
        <v/>
      </c>
      <c r="D52" s="25">
        <f>IF('詳細入力モード'!T51="◯",'詳細入力モード'!R51,"")</f>
        <v/>
      </c>
      <c r="E52" s="25" t="n"/>
      <c r="F52" s="25" t="n"/>
      <c r="G52" s="25" t="n"/>
      <c r="H52" s="25">
        <f>IF('詳細入力モード'!AB51="◯",'詳細入力モード'!AB51,"")</f>
        <v/>
      </c>
      <c r="I52" s="25" t="n"/>
      <c r="J52" s="25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</row>
    <row r="53" ht="15.75" customHeight="1" s="44">
      <c r="A53" s="25">
        <f>IF('詳細入力モード'!T52="◯",'詳細入力モード'!A52,"")</f>
        <v/>
      </c>
      <c r="B53" s="25">
        <f>IF('詳細入力モード'!T52="◯",'詳細入力モード'!S52,"")</f>
        <v/>
      </c>
      <c r="C53" s="25">
        <f>IF('詳細入力モード'!T52="◯",'詳細入力モード'!W52,"")</f>
        <v/>
      </c>
      <c r="D53" s="25">
        <f>IF('詳細入力モード'!T52="◯",'詳細入力モード'!R52,"")</f>
        <v/>
      </c>
      <c r="E53" s="25" t="n"/>
      <c r="F53" s="25" t="n"/>
      <c r="G53" s="25" t="n"/>
      <c r="H53" s="25">
        <f>IF('詳細入力モード'!AB52="◯",'詳細入力モード'!AB52,"")</f>
        <v/>
      </c>
      <c r="I53" s="25" t="n"/>
      <c r="J53" s="25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</row>
    <row r="54" ht="15.75" customHeight="1" s="44">
      <c r="A54" s="25">
        <f>IF('詳細入力モード'!T53="◯",'詳細入力モード'!A53,"")</f>
        <v/>
      </c>
      <c r="B54" s="25">
        <f>IF('詳細入力モード'!T53="◯",'詳細入力モード'!S53,"")</f>
        <v/>
      </c>
      <c r="C54" s="25">
        <f>IF('詳細入力モード'!T53="◯",'詳細入力モード'!W53,"")</f>
        <v/>
      </c>
      <c r="D54" s="25">
        <f>IF('詳細入力モード'!T53="◯",'詳細入力モード'!R53,"")</f>
        <v/>
      </c>
      <c r="E54" s="25" t="n"/>
      <c r="F54" s="25" t="n"/>
      <c r="G54" s="25" t="n"/>
      <c r="H54" s="25">
        <f>IF('詳細入力モード'!AB53="◯",'詳細入力モード'!AB53,"")</f>
        <v/>
      </c>
      <c r="I54" s="25" t="n"/>
      <c r="J54" s="25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</row>
    <row r="55" ht="15.75" customHeight="1" s="44">
      <c r="A55" s="25">
        <f>IF('詳細入力モード'!T54="◯",'詳細入力モード'!A54,"")</f>
        <v/>
      </c>
      <c r="B55" s="25">
        <f>IF('詳細入力モード'!T54="◯",'詳細入力モード'!S54,"")</f>
        <v/>
      </c>
      <c r="C55" s="25">
        <f>IF('詳細入力モード'!T54="◯",'詳細入力モード'!W54,"")</f>
        <v/>
      </c>
      <c r="D55" s="25">
        <f>IF('詳細入力モード'!T54="◯",'詳細入力モード'!R54,"")</f>
        <v/>
      </c>
      <c r="E55" s="25" t="n"/>
      <c r="F55" s="25" t="n"/>
      <c r="G55" s="25" t="n"/>
      <c r="H55" s="25">
        <f>IF('詳細入力モード'!AB54="◯",'詳細入力モード'!AB54,"")</f>
        <v/>
      </c>
      <c r="I55" s="25" t="n"/>
      <c r="J55" s="25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</row>
    <row r="56" ht="15.75" customHeight="1" s="44">
      <c r="A56" s="25">
        <f>IF('詳細入力モード'!T55="◯",'詳細入力モード'!A55,"")</f>
        <v/>
      </c>
      <c r="B56" s="25">
        <f>IF('詳細入力モード'!T55="◯",'詳細入力モード'!S55,"")</f>
        <v/>
      </c>
      <c r="C56" s="25">
        <f>IF('詳細入力モード'!T55="◯",'詳細入力モード'!W55,"")</f>
        <v/>
      </c>
      <c r="D56" s="25">
        <f>IF('詳細入力モード'!T55="◯",'詳細入力モード'!R55,"")</f>
        <v/>
      </c>
      <c r="E56" s="25" t="n"/>
      <c r="F56" s="25" t="n"/>
      <c r="G56" s="25" t="n"/>
      <c r="H56" s="25">
        <f>IF('詳細入力モード'!AB55="◯",'詳細入力モード'!AB55,"")</f>
        <v/>
      </c>
      <c r="I56" s="25" t="n"/>
      <c r="J56" s="25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</row>
    <row r="57" ht="15.75" customHeight="1" s="44">
      <c r="A57" s="25">
        <f>IF('詳細入力モード'!T56="◯",'詳細入力モード'!A56,"")</f>
        <v/>
      </c>
      <c r="B57" s="25">
        <f>IF('詳細入力モード'!T56="◯",'詳細入力モード'!S56,"")</f>
        <v/>
      </c>
      <c r="C57" s="25">
        <f>IF('詳細入力モード'!T56="◯",'詳細入力モード'!W56,"")</f>
        <v/>
      </c>
      <c r="D57" s="25">
        <f>IF('詳細入力モード'!T56="◯",'詳細入力モード'!R56,"")</f>
        <v/>
      </c>
      <c r="E57" s="25" t="n"/>
      <c r="F57" s="25" t="n"/>
      <c r="G57" s="25" t="n"/>
      <c r="H57" s="25">
        <f>IF('詳細入力モード'!AB56="◯",'詳細入力モード'!AB56,"")</f>
        <v/>
      </c>
      <c r="I57" s="25" t="n"/>
      <c r="J57" s="25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</row>
    <row r="58" ht="15.75" customHeight="1" s="44">
      <c r="A58" s="25">
        <f>IF('詳細入力モード'!T57="◯",'詳細入力モード'!A57,"")</f>
        <v/>
      </c>
      <c r="B58" s="25">
        <f>IF('詳細入力モード'!T57="◯",'詳細入力モード'!S57,"")</f>
        <v/>
      </c>
      <c r="C58" s="25">
        <f>IF('詳細入力モード'!T57="◯",'詳細入力モード'!W57,"")</f>
        <v/>
      </c>
      <c r="D58" s="25">
        <f>IF('詳細入力モード'!T57="◯",'詳細入力モード'!R57,"")</f>
        <v/>
      </c>
      <c r="E58" s="25" t="n"/>
      <c r="F58" s="25" t="n"/>
      <c r="G58" s="25" t="n"/>
      <c r="H58" s="25">
        <f>IF('詳細入力モード'!AB57="◯",'詳細入力モード'!AB57,"")</f>
        <v/>
      </c>
      <c r="I58" s="25" t="n"/>
      <c r="J58" s="25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</row>
    <row r="59" ht="15.75" customHeight="1" s="44">
      <c r="A59" s="25">
        <f>IF('詳細入力モード'!T58="◯",'詳細入力モード'!A58,"")</f>
        <v/>
      </c>
      <c r="B59" s="25">
        <f>IF('詳細入力モード'!T58="◯",'詳細入力モード'!S58,"")</f>
        <v/>
      </c>
      <c r="C59" s="25">
        <f>IF('詳細入力モード'!T58="◯",'詳細入力モード'!W58,"")</f>
        <v/>
      </c>
      <c r="D59" s="25">
        <f>IF('詳細入力モード'!T58="◯",'詳細入力モード'!R58,"")</f>
        <v/>
      </c>
      <c r="E59" s="25" t="n"/>
      <c r="F59" s="25" t="n"/>
      <c r="G59" s="25" t="n"/>
      <c r="H59" s="25">
        <f>IF('詳細入力モード'!AB58="◯",'詳細入力モード'!AB58,"")</f>
        <v/>
      </c>
      <c r="I59" s="25" t="n"/>
      <c r="J59" s="25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</row>
    <row r="60" ht="15.75" customHeight="1" s="44">
      <c r="A60" s="25">
        <f>IF('詳細入力モード'!T59="◯",'詳細入力モード'!A59,"")</f>
        <v/>
      </c>
      <c r="B60" s="25">
        <f>IF('詳細入力モード'!T59="◯",'詳細入力モード'!S59,"")</f>
        <v/>
      </c>
      <c r="C60" s="25">
        <f>IF('詳細入力モード'!T59="◯",'詳細入力モード'!W59,"")</f>
        <v/>
      </c>
      <c r="D60" s="25">
        <f>IF('詳細入力モード'!T59="◯",'詳細入力モード'!R59,"")</f>
        <v/>
      </c>
      <c r="E60" s="25" t="n"/>
      <c r="F60" s="25" t="n"/>
      <c r="G60" s="25" t="n"/>
      <c r="H60" s="25">
        <f>IF('詳細入力モード'!AB59="◯",'詳細入力モード'!AB59,"")</f>
        <v/>
      </c>
      <c r="I60" s="25" t="n"/>
      <c r="J60" s="25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</row>
    <row r="61" ht="15.75" customHeight="1" s="44">
      <c r="A61" s="25">
        <f>IF('詳細入力モード'!T60="◯",'詳細入力モード'!A60,"")</f>
        <v/>
      </c>
      <c r="B61" s="25">
        <f>IF('詳細入力モード'!T60="◯",'詳細入力モード'!S60,"")</f>
        <v/>
      </c>
      <c r="C61" s="25">
        <f>IF('詳細入力モード'!T60="◯",'詳細入力モード'!W60,"")</f>
        <v/>
      </c>
      <c r="D61" s="25">
        <f>IF('詳細入力モード'!T60="◯",'詳細入力モード'!R60,"")</f>
        <v/>
      </c>
      <c r="E61" s="25" t="n"/>
      <c r="F61" s="25" t="n"/>
      <c r="G61" s="25" t="n"/>
      <c r="H61" s="25">
        <f>IF('詳細入力モード'!AB60="◯",'詳細入力モード'!AB60,"")</f>
        <v/>
      </c>
      <c r="I61" s="25" t="n"/>
      <c r="J61" s="25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</row>
    <row r="62" ht="15.75" customHeight="1" s="44">
      <c r="A62" s="25">
        <f>IF('詳細入力モード'!T61="◯",'詳細入力モード'!A61,"")</f>
        <v/>
      </c>
      <c r="B62" s="25">
        <f>IF('詳細入力モード'!T61="◯",'詳細入力モード'!S61,"")</f>
        <v/>
      </c>
      <c r="C62" s="25">
        <f>IF('詳細入力モード'!T61="◯",'詳細入力モード'!W61,"")</f>
        <v/>
      </c>
      <c r="D62" s="25">
        <f>IF('詳細入力モード'!T61="◯",'詳細入力モード'!R61,"")</f>
        <v/>
      </c>
      <c r="E62" s="25" t="n"/>
      <c r="F62" s="25" t="n"/>
      <c r="G62" s="25" t="n"/>
      <c r="H62" s="25">
        <f>IF('詳細入力モード'!AB61="◯",'詳細入力モード'!AB61,"")</f>
        <v/>
      </c>
      <c r="I62" s="25" t="n"/>
      <c r="J62" s="25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</row>
    <row r="63" ht="15.75" customHeight="1" s="44">
      <c r="A63" s="25">
        <f>IF('詳細入力モード'!T62="◯",'詳細入力モード'!A62,"")</f>
        <v/>
      </c>
      <c r="B63" s="25">
        <f>IF('詳細入力モード'!T62="◯",'詳細入力モード'!S62,"")</f>
        <v/>
      </c>
      <c r="C63" s="25">
        <f>IF('詳細入力モード'!T62="◯",'詳細入力モード'!W62,"")</f>
        <v/>
      </c>
      <c r="D63" s="25">
        <f>IF('詳細入力モード'!T62="◯",'詳細入力モード'!R62,"")</f>
        <v/>
      </c>
      <c r="E63" s="25" t="n"/>
      <c r="F63" s="25" t="n"/>
      <c r="G63" s="25" t="n"/>
      <c r="H63" s="25">
        <f>IF('詳細入力モード'!AB62="◯",'詳細入力モード'!AB62,"")</f>
        <v/>
      </c>
      <c r="I63" s="25" t="n"/>
      <c r="J63" s="25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</row>
    <row r="64" ht="15.75" customHeight="1" s="44">
      <c r="A64" s="25">
        <f>IF('詳細入力モード'!T63="◯",'詳細入力モード'!A63,"")</f>
        <v/>
      </c>
      <c r="B64" s="25">
        <f>IF('詳細入力モード'!T63="◯",'詳細入力モード'!S63,"")</f>
        <v/>
      </c>
      <c r="C64" s="25">
        <f>IF('詳細入力モード'!T63="◯",'詳細入力モード'!W63,"")</f>
        <v/>
      </c>
      <c r="D64" s="25">
        <f>IF('詳細入力モード'!T63="◯",'詳細入力モード'!R63,"")</f>
        <v/>
      </c>
      <c r="E64" s="25" t="n"/>
      <c r="F64" s="25" t="n"/>
      <c r="G64" s="25" t="n"/>
      <c r="H64" s="25">
        <f>IF('詳細入力モード'!AB63="◯",'詳細入力モード'!AB63,"")</f>
        <v/>
      </c>
      <c r="I64" s="25" t="n"/>
      <c r="J64" s="25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</row>
    <row r="65" ht="15.75" customHeight="1" s="44">
      <c r="A65" s="25">
        <f>IF('詳細入力モード'!T64="◯",'詳細入力モード'!A64,"")</f>
        <v/>
      </c>
      <c r="B65" s="25">
        <f>IF('詳細入力モード'!T64="◯",'詳細入力モード'!S64,"")</f>
        <v/>
      </c>
      <c r="C65" s="25">
        <f>IF('詳細入力モード'!T64="◯",'詳細入力モード'!W64,"")</f>
        <v/>
      </c>
      <c r="D65" s="25">
        <f>IF('詳細入力モード'!T64="◯",'詳細入力モード'!R64,"")</f>
        <v/>
      </c>
      <c r="E65" s="25" t="n"/>
      <c r="F65" s="25" t="n"/>
      <c r="G65" s="25" t="n"/>
      <c r="H65" s="25">
        <f>IF('詳細入力モード'!AB64="◯",'詳細入力モード'!AB64,"")</f>
        <v/>
      </c>
      <c r="I65" s="25" t="n"/>
      <c r="J65" s="25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</row>
    <row r="66" ht="15.75" customHeight="1" s="44">
      <c r="A66" s="25">
        <f>IF('詳細入力モード'!T65="◯",'詳細入力モード'!A65,"")</f>
        <v/>
      </c>
      <c r="B66" s="25">
        <f>IF('詳細入力モード'!T65="◯",'詳細入力モード'!S65,"")</f>
        <v/>
      </c>
      <c r="C66" s="25">
        <f>IF('詳細入力モード'!T65="◯",'詳細入力モード'!W65,"")</f>
        <v/>
      </c>
      <c r="D66" s="25">
        <f>IF('詳細入力モード'!T65="◯",'詳細入力モード'!R65,"")</f>
        <v/>
      </c>
      <c r="E66" s="25" t="n"/>
      <c r="F66" s="25" t="n"/>
      <c r="G66" s="25" t="n"/>
      <c r="H66" s="25">
        <f>IF('詳細入力モード'!AB65="◯",'詳細入力モード'!AB65,"")</f>
        <v/>
      </c>
      <c r="I66" s="25" t="n"/>
      <c r="J66" s="25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</row>
    <row r="67" ht="15.75" customHeight="1" s="44">
      <c r="A67" s="25">
        <f>IF('詳細入力モード'!T66="◯",'詳細入力モード'!A66,"")</f>
        <v/>
      </c>
      <c r="B67" s="25">
        <f>IF('詳細入力モード'!T66="◯",'詳細入力モード'!S66,"")</f>
        <v/>
      </c>
      <c r="C67" s="25">
        <f>IF('詳細入力モード'!T66="◯",'詳細入力モード'!W66,"")</f>
        <v/>
      </c>
      <c r="D67" s="25">
        <f>IF('詳細入力モード'!T66="◯",'詳細入力モード'!R66,"")</f>
        <v/>
      </c>
      <c r="E67" s="25" t="n"/>
      <c r="F67" s="25" t="n"/>
      <c r="G67" s="25" t="n"/>
      <c r="H67" s="25">
        <f>IF('詳細入力モード'!AB66="◯",'詳細入力モード'!AB66,"")</f>
        <v/>
      </c>
      <c r="I67" s="25" t="n"/>
      <c r="J67" s="25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</row>
    <row r="68" ht="15.75" customHeight="1" s="44">
      <c r="A68" s="25">
        <f>IF('詳細入力モード'!T67="◯",'詳細入力モード'!A67,"")</f>
        <v/>
      </c>
      <c r="B68" s="25">
        <f>IF('詳細入力モード'!T67="◯",'詳細入力モード'!S67,"")</f>
        <v/>
      </c>
      <c r="C68" s="25">
        <f>IF('詳細入力モード'!T67="◯",'詳細入力モード'!W67,"")</f>
        <v/>
      </c>
      <c r="D68" s="25">
        <f>IF('詳細入力モード'!T67="◯",'詳細入力モード'!R67,"")</f>
        <v/>
      </c>
      <c r="E68" s="25" t="n"/>
      <c r="F68" s="25" t="n"/>
      <c r="G68" s="25" t="n"/>
      <c r="H68" s="25">
        <f>IF('詳細入力モード'!AB67="◯",'詳細入力モード'!AB67,"")</f>
        <v/>
      </c>
      <c r="I68" s="25" t="n"/>
      <c r="J68" s="25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</row>
    <row r="69" ht="15.75" customHeight="1" s="44">
      <c r="A69" s="25">
        <f>IF('詳細入力モード'!T68="◯",'詳細入力モード'!A68,"")</f>
        <v/>
      </c>
      <c r="B69" s="25">
        <f>IF('詳細入力モード'!T68="◯",'詳細入力モード'!S68,"")</f>
        <v/>
      </c>
      <c r="C69" s="25">
        <f>IF('詳細入力モード'!T68="◯",'詳細入力モード'!W68,"")</f>
        <v/>
      </c>
      <c r="D69" s="25">
        <f>IF('詳細入力モード'!T68="◯",'詳細入力モード'!R68,"")</f>
        <v/>
      </c>
      <c r="E69" s="25" t="n"/>
      <c r="F69" s="25" t="n"/>
      <c r="G69" s="25" t="n"/>
      <c r="H69" s="25">
        <f>IF('詳細入力モード'!AB68="◯",'詳細入力モード'!AB68,"")</f>
        <v/>
      </c>
      <c r="I69" s="25" t="n"/>
      <c r="J69" s="25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</row>
    <row r="70" ht="15.75" customHeight="1" s="44">
      <c r="A70" s="25">
        <f>IF('詳細入力モード'!T69="◯",'詳細入力モード'!A69,"")</f>
        <v/>
      </c>
      <c r="B70" s="25">
        <f>IF('詳細入力モード'!T69="◯",'詳細入力モード'!S69,"")</f>
        <v/>
      </c>
      <c r="C70" s="25">
        <f>IF('詳細入力モード'!T69="◯",'詳細入力モード'!W69,"")</f>
        <v/>
      </c>
      <c r="D70" s="25">
        <f>IF('詳細入力モード'!T69="◯",'詳細入力モード'!R69,"")</f>
        <v/>
      </c>
      <c r="E70" s="25" t="n"/>
      <c r="F70" s="25" t="n"/>
      <c r="G70" s="25" t="n"/>
      <c r="H70" s="25">
        <f>IF('詳細入力モード'!AB69="◯",'詳細入力モード'!AB69,"")</f>
        <v/>
      </c>
      <c r="I70" s="25" t="n"/>
      <c r="J70" s="25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</row>
    <row r="71" ht="15.75" customHeight="1" s="44">
      <c r="A71" s="25">
        <f>IF('詳細入力モード'!T70="◯",'詳細入力モード'!A70,"")</f>
        <v/>
      </c>
      <c r="B71" s="25">
        <f>IF('詳細入力モード'!T70="◯",'詳細入力モード'!S70,"")</f>
        <v/>
      </c>
      <c r="C71" s="25">
        <f>IF('詳細入力モード'!T70="◯",'詳細入力モード'!W70,"")</f>
        <v/>
      </c>
      <c r="D71" s="25">
        <f>IF('詳細入力モード'!T70="◯",'詳細入力モード'!R70,"")</f>
        <v/>
      </c>
      <c r="E71" s="25" t="n"/>
      <c r="F71" s="25" t="n"/>
      <c r="G71" s="25" t="n"/>
      <c r="H71" s="25">
        <f>IF('詳細入力モード'!AB70="◯",'詳細入力モード'!AB70,"")</f>
        <v/>
      </c>
      <c r="I71" s="25" t="n"/>
      <c r="J71" s="25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</row>
    <row r="72" ht="15.75" customHeight="1" s="44">
      <c r="A72" s="25">
        <f>IF('詳細入力モード'!T71="◯",'詳細入力モード'!A71,"")</f>
        <v/>
      </c>
      <c r="B72" s="25">
        <f>IF('詳細入力モード'!T71="◯",'詳細入力モード'!S71,"")</f>
        <v/>
      </c>
      <c r="C72" s="25">
        <f>IF('詳細入力モード'!T71="◯",'詳細入力モード'!W71,"")</f>
        <v/>
      </c>
      <c r="D72" s="25">
        <f>IF('詳細入力モード'!T71="◯",'詳細入力モード'!R71,"")</f>
        <v/>
      </c>
      <c r="E72" s="25" t="n"/>
      <c r="F72" s="25" t="n"/>
      <c r="G72" s="25" t="n"/>
      <c r="H72" s="25">
        <f>IF('詳細入力モード'!AB71="◯",'詳細入力モード'!AB71,"")</f>
        <v/>
      </c>
      <c r="I72" s="25" t="n"/>
      <c r="J72" s="25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</row>
    <row r="73" ht="15.75" customHeight="1" s="44">
      <c r="A73" s="25">
        <f>IF('詳細入力モード'!T72="◯",'詳細入力モード'!A72,"")</f>
        <v/>
      </c>
      <c r="B73" s="25">
        <f>IF('詳細入力モード'!T72="◯",'詳細入力モード'!S72,"")</f>
        <v/>
      </c>
      <c r="C73" s="25">
        <f>IF('詳細入力モード'!T72="◯",'詳細入力モード'!W72,"")</f>
        <v/>
      </c>
      <c r="D73" s="25">
        <f>IF('詳細入力モード'!T72="◯",'詳細入力モード'!R72,"")</f>
        <v/>
      </c>
      <c r="E73" s="25" t="n"/>
      <c r="F73" s="25" t="n"/>
      <c r="G73" s="25" t="n"/>
      <c r="H73" s="25">
        <f>IF('詳細入力モード'!AB72="◯",'詳細入力モード'!AB72,"")</f>
        <v/>
      </c>
      <c r="I73" s="25" t="n"/>
      <c r="J73" s="25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</row>
    <row r="74" ht="15.75" customHeight="1" s="44">
      <c r="A74" s="25">
        <f>IF('詳細入力モード'!T73="◯",'詳細入力モード'!A73,"")</f>
        <v/>
      </c>
      <c r="B74" s="25">
        <f>IF('詳細入力モード'!T73="◯",'詳細入力モード'!S73,"")</f>
        <v/>
      </c>
      <c r="C74" s="25">
        <f>IF('詳細入力モード'!T73="◯",'詳細入力モード'!W73,"")</f>
        <v/>
      </c>
      <c r="D74" s="25">
        <f>IF('詳細入力モード'!T73="◯",'詳細入力モード'!R73,"")</f>
        <v/>
      </c>
      <c r="E74" s="25" t="n"/>
      <c r="F74" s="25" t="n"/>
      <c r="G74" s="25" t="n"/>
      <c r="H74" s="25">
        <f>IF('詳細入力モード'!AB73="◯",'詳細入力モード'!AB73,"")</f>
        <v/>
      </c>
      <c r="I74" s="25" t="n"/>
      <c r="J74" s="25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</row>
    <row r="75" ht="15.75" customHeight="1" s="44">
      <c r="A75" s="25">
        <f>IF('詳細入力モード'!T74="◯",'詳細入力モード'!A74,"")</f>
        <v/>
      </c>
      <c r="B75" s="25">
        <f>IF('詳細入力モード'!T74="◯",'詳細入力モード'!S74,"")</f>
        <v/>
      </c>
      <c r="C75" s="25">
        <f>IF('詳細入力モード'!T74="◯",'詳細入力モード'!W74,"")</f>
        <v/>
      </c>
      <c r="D75" s="25">
        <f>IF('詳細入力モード'!T74="◯",'詳細入力モード'!R74,"")</f>
        <v/>
      </c>
      <c r="E75" s="25" t="n"/>
      <c r="F75" s="25" t="n"/>
      <c r="G75" s="25" t="n"/>
      <c r="H75" s="25">
        <f>IF('詳細入力モード'!AB74="◯",'詳細入力モード'!AB74,"")</f>
        <v/>
      </c>
      <c r="I75" s="25" t="n"/>
      <c r="J75" s="25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</row>
    <row r="76" ht="15.75" customHeight="1" s="44">
      <c r="A76" s="25">
        <f>IF('詳細入力モード'!T75="◯",'詳細入力モード'!A75,"")</f>
        <v/>
      </c>
      <c r="B76" s="25">
        <f>IF('詳細入力モード'!T75="◯",'詳細入力モード'!S75,"")</f>
        <v/>
      </c>
      <c r="C76" s="25">
        <f>IF('詳細入力モード'!T75="◯",'詳細入力モード'!W75,"")</f>
        <v/>
      </c>
      <c r="D76" s="25">
        <f>IF('詳細入力モード'!T75="◯",'詳細入力モード'!R75,"")</f>
        <v/>
      </c>
      <c r="E76" s="25" t="n"/>
      <c r="F76" s="25" t="n"/>
      <c r="G76" s="25" t="n"/>
      <c r="H76" s="25">
        <f>IF('詳細入力モード'!AB75="◯",'詳細入力モード'!AB75,"")</f>
        <v/>
      </c>
      <c r="I76" s="25" t="n"/>
      <c r="J76" s="25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</row>
    <row r="77" ht="15.75" customHeight="1" s="44">
      <c r="A77" s="25">
        <f>IF('詳細入力モード'!T76="◯",'詳細入力モード'!A76,"")</f>
        <v/>
      </c>
      <c r="B77" s="25">
        <f>IF('詳細入力モード'!T76="◯",'詳細入力モード'!S76,"")</f>
        <v/>
      </c>
      <c r="C77" s="25">
        <f>IF('詳細入力モード'!T76="◯",'詳細入力モード'!W76,"")</f>
        <v/>
      </c>
      <c r="D77" s="25">
        <f>IF('詳細入力モード'!T76="◯",'詳細入力モード'!R76,"")</f>
        <v/>
      </c>
      <c r="E77" s="25" t="n"/>
      <c r="F77" s="25" t="n"/>
      <c r="G77" s="25" t="n"/>
      <c r="H77" s="25">
        <f>IF('詳細入力モード'!AB76="◯",'詳細入力モード'!AB76,"")</f>
        <v/>
      </c>
      <c r="I77" s="25" t="n"/>
      <c r="J77" s="25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</row>
    <row r="78" ht="15.75" customHeight="1" s="44">
      <c r="A78" s="25">
        <f>IF('詳細入力モード'!T77="◯",'詳細入力モード'!A77,"")</f>
        <v/>
      </c>
      <c r="B78" s="25">
        <f>IF('詳細入力モード'!T77="◯",'詳細入力モード'!S77,"")</f>
        <v/>
      </c>
      <c r="C78" s="25">
        <f>IF('詳細入力モード'!T77="◯",'詳細入力モード'!W77,"")</f>
        <v/>
      </c>
      <c r="D78" s="25">
        <f>IF('詳細入力モード'!T77="◯",'詳細入力モード'!R77,"")</f>
        <v/>
      </c>
      <c r="E78" s="25" t="n"/>
      <c r="F78" s="25" t="n"/>
      <c r="G78" s="25" t="n"/>
      <c r="H78" s="25">
        <f>IF('詳細入力モード'!AB77="◯",'詳細入力モード'!AB77,"")</f>
        <v/>
      </c>
      <c r="I78" s="25" t="n"/>
      <c r="J78" s="25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</row>
    <row r="79" ht="15.75" customHeight="1" s="44">
      <c r="A79" s="25">
        <f>IF('詳細入力モード'!T78="◯",'詳細入力モード'!A78,"")</f>
        <v/>
      </c>
      <c r="B79" s="25">
        <f>IF('詳細入力モード'!T78="◯",'詳細入力モード'!S78,"")</f>
        <v/>
      </c>
      <c r="C79" s="25">
        <f>IF('詳細入力モード'!T78="◯",'詳細入力モード'!W78,"")</f>
        <v/>
      </c>
      <c r="D79" s="25">
        <f>IF('詳細入力モード'!T78="◯",'詳細入力モード'!R78,"")</f>
        <v/>
      </c>
      <c r="E79" s="25" t="n"/>
      <c r="F79" s="25" t="n"/>
      <c r="G79" s="25" t="n"/>
      <c r="H79" s="25">
        <f>IF('詳細入力モード'!AB78="◯",'詳細入力モード'!AB78,"")</f>
        <v/>
      </c>
      <c r="I79" s="25" t="n"/>
      <c r="J79" s="25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</row>
    <row r="80" ht="15.75" customHeight="1" s="44">
      <c r="A80" s="25">
        <f>IF('詳細入力モード'!T79="◯",'詳細入力モード'!A79,"")</f>
        <v/>
      </c>
      <c r="B80" s="25">
        <f>IF('詳細入力モード'!T79="◯",'詳細入力モード'!S79,"")</f>
        <v/>
      </c>
      <c r="C80" s="25">
        <f>IF('詳細入力モード'!T79="◯",'詳細入力モード'!W79,"")</f>
        <v/>
      </c>
      <c r="D80" s="25">
        <f>IF('詳細入力モード'!T79="◯",'詳細入力モード'!R79,"")</f>
        <v/>
      </c>
      <c r="E80" s="25" t="n"/>
      <c r="F80" s="25" t="n"/>
      <c r="G80" s="25" t="n"/>
      <c r="H80" s="25">
        <f>IF('詳細入力モード'!AB79="◯",'詳細入力モード'!AB79,"")</f>
        <v/>
      </c>
      <c r="I80" s="25" t="n"/>
      <c r="J80" s="25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</row>
    <row r="81" ht="15.75" customHeight="1" s="44">
      <c r="A81" s="25">
        <f>IF('詳細入力モード'!T80="◯",'詳細入力モード'!A80,"")</f>
        <v/>
      </c>
      <c r="B81" s="25">
        <f>IF('詳細入力モード'!T80="◯",'詳細入力モード'!S80,"")</f>
        <v/>
      </c>
      <c r="C81" s="25">
        <f>IF('詳細入力モード'!T80="◯",'詳細入力モード'!W80,"")</f>
        <v/>
      </c>
      <c r="D81" s="25">
        <f>IF('詳細入力モード'!T80="◯",'詳細入力モード'!R80,"")</f>
        <v/>
      </c>
      <c r="E81" s="25" t="n"/>
      <c r="F81" s="25" t="n"/>
      <c r="G81" s="25" t="n"/>
      <c r="H81" s="25">
        <f>IF('詳細入力モード'!AB80="◯",'詳細入力モード'!AB80,"")</f>
        <v/>
      </c>
      <c r="I81" s="25" t="n"/>
      <c r="J81" s="25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</row>
    <row r="82" ht="15.75" customHeight="1" s="44">
      <c r="A82" s="25">
        <f>IF('詳細入力モード'!T81="◯",'詳細入力モード'!A81,"")</f>
        <v/>
      </c>
      <c r="B82" s="25">
        <f>IF('詳細入力モード'!T81="◯",'詳細入力モード'!S81,"")</f>
        <v/>
      </c>
      <c r="C82" s="25">
        <f>IF('詳細入力モード'!T81="◯",'詳細入力モード'!W81,"")</f>
        <v/>
      </c>
      <c r="D82" s="25">
        <f>IF('詳細入力モード'!T81="◯",'詳細入力モード'!R81,"")</f>
        <v/>
      </c>
      <c r="E82" s="25" t="n"/>
      <c r="F82" s="25" t="n"/>
      <c r="G82" s="25" t="n"/>
      <c r="H82" s="25">
        <f>IF('詳細入力モード'!AB81="◯",'詳細入力モード'!AB81,"")</f>
        <v/>
      </c>
      <c r="I82" s="25" t="n"/>
      <c r="J82" s="25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</row>
    <row r="83" ht="15.75" customHeight="1" s="44">
      <c r="A83" s="25">
        <f>IF('詳細入力モード'!T82="◯",'詳細入力モード'!A82,"")</f>
        <v/>
      </c>
      <c r="B83" s="25">
        <f>IF('詳細入力モード'!T82="◯",'詳細入力モード'!S82,"")</f>
        <v/>
      </c>
      <c r="C83" s="25">
        <f>IF('詳細入力モード'!T82="◯",'詳細入力モード'!W82,"")</f>
        <v/>
      </c>
      <c r="D83" s="25">
        <f>IF('詳細入力モード'!T82="◯",'詳細入力モード'!R82,"")</f>
        <v/>
      </c>
      <c r="E83" s="25" t="n"/>
      <c r="F83" s="25" t="n"/>
      <c r="G83" s="25" t="n"/>
      <c r="H83" s="25">
        <f>IF('詳細入力モード'!AB82="◯",'詳細入力モード'!AB82,"")</f>
        <v/>
      </c>
      <c r="I83" s="25" t="n"/>
      <c r="J83" s="25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</row>
    <row r="84" ht="15.75" customHeight="1" s="44">
      <c r="A84" s="25">
        <f>IF('詳細入力モード'!T83="◯",'詳細入力モード'!A83,"")</f>
        <v/>
      </c>
      <c r="B84" s="25">
        <f>IF('詳細入力モード'!T83="◯",'詳細入力モード'!S83,"")</f>
        <v/>
      </c>
      <c r="C84" s="25">
        <f>IF('詳細入力モード'!T83="◯",'詳細入力モード'!W83,"")</f>
        <v/>
      </c>
      <c r="D84" s="25">
        <f>IF('詳細入力モード'!T83="◯",'詳細入力モード'!R83,"")</f>
        <v/>
      </c>
      <c r="E84" s="25" t="n"/>
      <c r="F84" s="25" t="n"/>
      <c r="G84" s="25" t="n"/>
      <c r="H84" s="25">
        <f>IF('詳細入力モード'!AB83="◯",'詳細入力モード'!AB83,"")</f>
        <v/>
      </c>
      <c r="I84" s="25" t="n"/>
      <c r="J84" s="25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</row>
    <row r="85" ht="15.75" customHeight="1" s="44">
      <c r="A85" s="25">
        <f>IF('詳細入力モード'!T84="◯",'詳細入力モード'!A84,"")</f>
        <v/>
      </c>
      <c r="B85" s="25">
        <f>IF('詳細入力モード'!T84="◯",'詳細入力モード'!S84,"")</f>
        <v/>
      </c>
      <c r="C85" s="25">
        <f>IF('詳細入力モード'!T84="◯",'詳細入力モード'!W84,"")</f>
        <v/>
      </c>
      <c r="D85" s="25">
        <f>IF('詳細入力モード'!T84="◯",'詳細入力モード'!R84,"")</f>
        <v/>
      </c>
      <c r="E85" s="25" t="n"/>
      <c r="F85" s="25" t="n"/>
      <c r="G85" s="25" t="n"/>
      <c r="H85" s="25">
        <f>IF('詳細入力モード'!AB84="◯",'詳細入力モード'!AB84,"")</f>
        <v/>
      </c>
      <c r="I85" s="25" t="n"/>
      <c r="J85" s="25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</row>
    <row r="86" ht="15.75" customHeight="1" s="44">
      <c r="A86" s="25">
        <f>IF('詳細入力モード'!T85="◯",'詳細入力モード'!A85,"")</f>
        <v/>
      </c>
      <c r="B86" s="25">
        <f>IF('詳細入力モード'!T85="◯",'詳細入力モード'!S85,"")</f>
        <v/>
      </c>
      <c r="C86" s="25">
        <f>IF('詳細入力モード'!T85="◯",'詳細入力モード'!W85,"")</f>
        <v/>
      </c>
      <c r="D86" s="25">
        <f>IF('詳細入力モード'!T85="◯",'詳細入力モード'!R85,"")</f>
        <v/>
      </c>
      <c r="E86" s="25" t="n"/>
      <c r="F86" s="25" t="n"/>
      <c r="G86" s="25" t="n"/>
      <c r="H86" s="25">
        <f>IF('詳細入力モード'!AB85="◯",'詳細入力モード'!AB85,"")</f>
        <v/>
      </c>
      <c r="I86" s="25" t="n"/>
      <c r="J86" s="25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</row>
    <row r="87" ht="15.75" customHeight="1" s="44">
      <c r="A87" s="25">
        <f>IF('詳細入力モード'!T86="◯",'詳細入力モード'!A86,"")</f>
        <v/>
      </c>
      <c r="B87" s="25">
        <f>IF('詳細入力モード'!T86="◯",'詳細入力モード'!S86,"")</f>
        <v/>
      </c>
      <c r="C87" s="25">
        <f>IF('詳細入力モード'!T86="◯",'詳細入力モード'!W86,"")</f>
        <v/>
      </c>
      <c r="D87" s="25">
        <f>IF('詳細入力モード'!T86="◯",'詳細入力モード'!R86,"")</f>
        <v/>
      </c>
      <c r="E87" s="25" t="n"/>
      <c r="F87" s="25" t="n"/>
      <c r="G87" s="25" t="n"/>
      <c r="H87" s="25">
        <f>IF('詳細入力モード'!AB86="◯",'詳細入力モード'!AB86,"")</f>
        <v/>
      </c>
      <c r="I87" s="25" t="n"/>
      <c r="J87" s="25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</row>
    <row r="88" ht="15.75" customHeight="1" s="44">
      <c r="A88" s="25">
        <f>IF('詳細入力モード'!T87="◯",'詳細入力モード'!A87,"")</f>
        <v/>
      </c>
      <c r="B88" s="25">
        <f>IF('詳細入力モード'!T87="◯",'詳細入力モード'!S87,"")</f>
        <v/>
      </c>
      <c r="C88" s="25">
        <f>IF('詳細入力モード'!T87="◯",'詳細入力モード'!W87,"")</f>
        <v/>
      </c>
      <c r="D88" s="25">
        <f>IF('詳細入力モード'!T87="◯",'詳細入力モード'!R87,"")</f>
        <v/>
      </c>
      <c r="E88" s="25" t="n"/>
      <c r="F88" s="25" t="n"/>
      <c r="G88" s="25" t="n"/>
      <c r="H88" s="25">
        <f>IF('詳細入力モード'!AB87="◯",'詳細入力モード'!AB87,"")</f>
        <v/>
      </c>
      <c r="I88" s="25" t="n"/>
      <c r="J88" s="25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</row>
    <row r="89" ht="15.75" customHeight="1" s="44">
      <c r="A89" s="25">
        <f>IF('詳細入力モード'!T88="◯",'詳細入力モード'!A88,"")</f>
        <v/>
      </c>
      <c r="B89" s="25">
        <f>IF('詳細入力モード'!T88="◯",'詳細入力モード'!S88,"")</f>
        <v/>
      </c>
      <c r="C89" s="25">
        <f>IF('詳細入力モード'!T88="◯",'詳細入力モード'!W88,"")</f>
        <v/>
      </c>
      <c r="D89" s="25">
        <f>IF('詳細入力モード'!T88="◯",'詳細入力モード'!R88,"")</f>
        <v/>
      </c>
      <c r="E89" s="25" t="n"/>
      <c r="F89" s="25" t="n"/>
      <c r="G89" s="25" t="n"/>
      <c r="H89" s="25">
        <f>IF('詳細入力モード'!AB88="◯",'詳細入力モード'!AB88,"")</f>
        <v/>
      </c>
      <c r="I89" s="25" t="n"/>
      <c r="J89" s="25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</row>
    <row r="90" ht="15.75" customHeight="1" s="44">
      <c r="A90" s="25">
        <f>IF('詳細入力モード'!T89="◯",'詳細入力モード'!A89,"")</f>
        <v/>
      </c>
      <c r="B90" s="25">
        <f>IF('詳細入力モード'!T89="◯",'詳細入力モード'!S89,"")</f>
        <v/>
      </c>
      <c r="C90" s="25">
        <f>IF('詳細入力モード'!T89="◯",'詳細入力モード'!W89,"")</f>
        <v/>
      </c>
      <c r="D90" s="25">
        <f>IF('詳細入力モード'!T89="◯",'詳細入力モード'!R89,"")</f>
        <v/>
      </c>
      <c r="E90" s="25" t="n"/>
      <c r="F90" s="25" t="n"/>
      <c r="G90" s="25" t="n"/>
      <c r="H90" s="25">
        <f>IF('詳細入力モード'!AB89="◯",'詳細入力モード'!AB89,"")</f>
        <v/>
      </c>
      <c r="I90" s="25" t="n"/>
      <c r="J90" s="25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</row>
    <row r="91" ht="15.75" customHeight="1" s="44">
      <c r="A91" s="25">
        <f>IF('詳細入力モード'!T90="◯",'詳細入力モード'!A90,"")</f>
        <v/>
      </c>
      <c r="B91" s="25">
        <f>IF('詳細入力モード'!T90="◯",'詳細入力モード'!S90,"")</f>
        <v/>
      </c>
      <c r="C91" s="25">
        <f>IF('詳細入力モード'!T90="◯",'詳細入力モード'!W90,"")</f>
        <v/>
      </c>
      <c r="D91" s="25">
        <f>IF('詳細入力モード'!T90="◯",'詳細入力モード'!R90,"")</f>
        <v/>
      </c>
      <c r="E91" s="25" t="n"/>
      <c r="F91" s="25" t="n"/>
      <c r="G91" s="25" t="n"/>
      <c r="H91" s="25">
        <f>IF('詳細入力モード'!AB90="◯",'詳細入力モード'!AB90,"")</f>
        <v/>
      </c>
      <c r="I91" s="25" t="n"/>
      <c r="J91" s="25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</row>
    <row r="92" ht="15.75" customHeight="1" s="44">
      <c r="A92" s="25">
        <f>IF('詳細入力モード'!T91="◯",'詳細入力モード'!A91,"")</f>
        <v/>
      </c>
      <c r="B92" s="25">
        <f>IF('詳細入力モード'!T91="◯",'詳細入力モード'!S91,"")</f>
        <v/>
      </c>
      <c r="C92" s="25">
        <f>IF('詳細入力モード'!T91="◯",'詳細入力モード'!W91,"")</f>
        <v/>
      </c>
      <c r="D92" s="25">
        <f>IF('詳細入力モード'!T91="◯",'詳細入力モード'!R91,"")</f>
        <v/>
      </c>
      <c r="E92" s="25" t="n"/>
      <c r="F92" s="25" t="n"/>
      <c r="G92" s="25" t="n"/>
      <c r="H92" s="25">
        <f>IF('詳細入力モード'!AB91="◯",'詳細入力モード'!AB91,"")</f>
        <v/>
      </c>
      <c r="I92" s="25" t="n"/>
      <c r="J92" s="25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</row>
    <row r="93" ht="15.75" customHeight="1" s="44">
      <c r="A93" s="25">
        <f>IF('詳細入力モード'!T92="◯",'詳細入力モード'!A92,"")</f>
        <v/>
      </c>
      <c r="B93" s="25">
        <f>IF('詳細入力モード'!T92="◯",'詳細入力モード'!S92,"")</f>
        <v/>
      </c>
      <c r="C93" s="25">
        <f>IF('詳細入力モード'!T92="◯",'詳細入力モード'!W92,"")</f>
        <v/>
      </c>
      <c r="D93" s="25">
        <f>IF('詳細入力モード'!T92="◯",'詳細入力モード'!R92,"")</f>
        <v/>
      </c>
      <c r="E93" s="25" t="n"/>
      <c r="F93" s="25" t="n"/>
      <c r="G93" s="25" t="n"/>
      <c r="H93" s="25">
        <f>IF('詳細入力モード'!AB92="◯",'詳細入力モード'!AB92,"")</f>
        <v/>
      </c>
      <c r="I93" s="25" t="n"/>
      <c r="J93" s="25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</row>
    <row r="94" ht="15.75" customHeight="1" s="44">
      <c r="A94" s="25">
        <f>IF('詳細入力モード'!T93="◯",'詳細入力モード'!A93,"")</f>
        <v/>
      </c>
      <c r="B94" s="25">
        <f>IF('詳細入力モード'!T93="◯",'詳細入力モード'!S93,"")</f>
        <v/>
      </c>
      <c r="C94" s="25">
        <f>IF('詳細入力モード'!T93="◯",'詳細入力モード'!W93,"")</f>
        <v/>
      </c>
      <c r="D94" s="25">
        <f>IF('詳細入力モード'!T93="◯",'詳細入力モード'!R93,"")</f>
        <v/>
      </c>
      <c r="E94" s="25" t="n"/>
      <c r="F94" s="25" t="n"/>
      <c r="G94" s="25" t="n"/>
      <c r="H94" s="25">
        <f>IF('詳細入力モード'!AB93="◯",'詳細入力モード'!AB93,"")</f>
        <v/>
      </c>
      <c r="I94" s="25" t="n"/>
      <c r="J94" s="25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</row>
    <row r="95" ht="15.75" customHeight="1" s="44">
      <c r="A95" s="25">
        <f>IF('詳細入力モード'!T94="◯",'詳細入力モード'!A94,"")</f>
        <v/>
      </c>
      <c r="B95" s="25">
        <f>IF('詳細入力モード'!T94="◯",'詳細入力モード'!S94,"")</f>
        <v/>
      </c>
      <c r="C95" s="25">
        <f>IF('詳細入力モード'!T94="◯",'詳細入力モード'!W94,"")</f>
        <v/>
      </c>
      <c r="D95" s="25">
        <f>IF('詳細入力モード'!T94="◯",'詳細入力モード'!R94,"")</f>
        <v/>
      </c>
      <c r="E95" s="25" t="n"/>
      <c r="F95" s="25" t="n"/>
      <c r="G95" s="25" t="n"/>
      <c r="H95" s="25">
        <f>IF('詳細入力モード'!AB94="◯",'詳細入力モード'!AB94,"")</f>
        <v/>
      </c>
      <c r="I95" s="25" t="n"/>
      <c r="J95" s="25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</row>
    <row r="96" ht="15.75" customHeight="1" s="44">
      <c r="A96" s="25">
        <f>IF('詳細入力モード'!T95="◯",'詳細入力モード'!A95,"")</f>
        <v/>
      </c>
      <c r="B96" s="25">
        <f>IF('詳細入力モード'!T95="◯",'詳細入力モード'!S95,"")</f>
        <v/>
      </c>
      <c r="C96" s="25">
        <f>IF('詳細入力モード'!T95="◯",'詳細入力モード'!W95,"")</f>
        <v/>
      </c>
      <c r="D96" s="25">
        <f>IF('詳細入力モード'!T95="◯",'詳細入力モード'!R95,"")</f>
        <v/>
      </c>
      <c r="E96" s="25" t="n"/>
      <c r="F96" s="25" t="n"/>
      <c r="G96" s="25" t="n"/>
      <c r="H96" s="25">
        <f>IF('詳細入力モード'!AB95="◯",'詳細入力モード'!AB95,"")</f>
        <v/>
      </c>
      <c r="I96" s="25" t="n"/>
      <c r="J96" s="25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</row>
    <row r="97" ht="15.75" customHeight="1" s="44">
      <c r="A97" s="25">
        <f>IF('詳細入力モード'!T96="◯",'詳細入力モード'!A96,"")</f>
        <v/>
      </c>
      <c r="B97" s="25">
        <f>IF('詳細入力モード'!T96="◯",'詳細入力モード'!S96,"")</f>
        <v/>
      </c>
      <c r="C97" s="25">
        <f>IF('詳細入力モード'!T96="◯",'詳細入力モード'!W96,"")</f>
        <v/>
      </c>
      <c r="D97" s="25">
        <f>IF('詳細入力モード'!T96="◯",'詳細入力モード'!R96,"")</f>
        <v/>
      </c>
      <c r="E97" s="25" t="n"/>
      <c r="F97" s="25" t="n"/>
      <c r="G97" s="25" t="n"/>
      <c r="H97" s="25">
        <f>IF('詳細入力モード'!AB96="◯",'詳細入力モード'!AB96,"")</f>
        <v/>
      </c>
      <c r="I97" s="25" t="n"/>
      <c r="J97" s="25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</row>
    <row r="98" ht="15.75" customHeight="1" s="44">
      <c r="A98" s="25">
        <f>IF('詳細入力モード'!T97="◯",'詳細入力モード'!A97,"")</f>
        <v/>
      </c>
      <c r="B98" s="25">
        <f>IF('詳細入力モード'!T97="◯",'詳細入力モード'!S97,"")</f>
        <v/>
      </c>
      <c r="C98" s="25">
        <f>IF('詳細入力モード'!T97="◯",'詳細入力モード'!W97,"")</f>
        <v/>
      </c>
      <c r="D98" s="25">
        <f>IF('詳細入力モード'!T97="◯",'詳細入力モード'!R97,"")</f>
        <v/>
      </c>
      <c r="E98" s="25" t="n"/>
      <c r="F98" s="25" t="n"/>
      <c r="G98" s="25" t="n"/>
      <c r="H98" s="25">
        <f>IF('詳細入力モード'!AB97="◯",'詳細入力モード'!AB97,"")</f>
        <v/>
      </c>
      <c r="I98" s="25" t="n"/>
      <c r="J98" s="25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</row>
    <row r="99" ht="15.75" customHeight="1" s="44">
      <c r="A99" s="25">
        <f>IF('詳細入力モード'!T98="◯",'詳細入力モード'!A98,"")</f>
        <v/>
      </c>
      <c r="B99" s="25">
        <f>IF('詳細入力モード'!T98="◯",'詳細入力モード'!S98,"")</f>
        <v/>
      </c>
      <c r="C99" s="25">
        <f>IF('詳細入力モード'!T98="◯",'詳細入力モード'!W98,"")</f>
        <v/>
      </c>
      <c r="D99" s="25">
        <f>IF('詳細入力モード'!T98="◯",'詳細入力モード'!R98,"")</f>
        <v/>
      </c>
      <c r="E99" s="25" t="n"/>
      <c r="F99" s="25" t="n"/>
      <c r="G99" s="25" t="n"/>
      <c r="H99" s="25">
        <f>IF('詳細入力モード'!AB98="◯",'詳細入力モード'!AB98,"")</f>
        <v/>
      </c>
      <c r="I99" s="25" t="n"/>
      <c r="J99" s="25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</row>
    <row r="100" ht="15.75" customHeight="1" s="44">
      <c r="A100" s="25">
        <f>IF('詳細入力モード'!T99="◯",'詳細入力モード'!A99,"")</f>
        <v/>
      </c>
      <c r="B100" s="25">
        <f>IF('詳細入力モード'!T99="◯",'詳細入力モード'!S99,"")</f>
        <v/>
      </c>
      <c r="C100" s="25">
        <f>IF('詳細入力モード'!T99="◯",'詳細入力モード'!W99,"")</f>
        <v/>
      </c>
      <c r="D100" s="25">
        <f>IF('詳細入力モード'!T99="◯",'詳細入力モード'!R99,"")</f>
        <v/>
      </c>
      <c r="E100" s="25" t="n"/>
      <c r="F100" s="25" t="n"/>
      <c r="G100" s="25" t="n"/>
      <c r="H100" s="25">
        <f>IF('詳細入力モード'!AB99="◯",'詳細入力モード'!AB99,"")</f>
        <v/>
      </c>
      <c r="I100" s="25" t="n"/>
      <c r="J100" s="25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</row>
    <row r="101" ht="15.75" customHeight="1" s="44">
      <c r="A101" s="25">
        <f>IF('詳細入力モード'!T100="◯",'詳細入力モード'!A100,"")</f>
        <v/>
      </c>
      <c r="B101" s="25">
        <f>IF('詳細入力モード'!T100="◯",'詳細入力モード'!S100,"")</f>
        <v/>
      </c>
      <c r="C101" s="25">
        <f>IF('詳細入力モード'!T100="◯",'詳細入力モード'!W100,"")</f>
        <v/>
      </c>
      <c r="D101" s="25">
        <f>IF('詳細入力モード'!T100="◯",'詳細入力モード'!R100,"")</f>
        <v/>
      </c>
      <c r="E101" s="25" t="n"/>
      <c r="F101" s="25" t="n"/>
      <c r="G101" s="25" t="n"/>
      <c r="H101" s="25">
        <f>IF('詳細入力モード'!AB100="◯",'詳細入力モード'!AB100,"")</f>
        <v/>
      </c>
      <c r="I101" s="25" t="n"/>
      <c r="J101" s="25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</row>
    <row r="102" ht="15.75" customHeight="1" s="44">
      <c r="A102" s="25">
        <f>IF('詳細入力モード'!T101="◯",'詳細入力モード'!A101,"")</f>
        <v/>
      </c>
      <c r="B102" s="25">
        <f>IF('詳細入力モード'!T101="◯",'詳細入力モード'!S101,"")</f>
        <v/>
      </c>
      <c r="C102" s="25">
        <f>IF('詳細入力モード'!T101="◯",'詳細入力モード'!W101,"")</f>
        <v/>
      </c>
      <c r="D102" s="25">
        <f>IF('詳細入力モード'!T101="◯",'詳細入力モード'!R101,"")</f>
        <v/>
      </c>
      <c r="E102" s="25" t="n"/>
      <c r="F102" s="25" t="n"/>
      <c r="G102" s="25" t="n"/>
      <c r="H102" s="25">
        <f>IF('詳細入力モード'!AB101="◯",'詳細入力モード'!AB101,"")</f>
        <v/>
      </c>
      <c r="I102" s="25" t="n"/>
      <c r="J102" s="25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</row>
    <row r="103" ht="15.75" customHeight="1" s="44">
      <c r="A103" s="25">
        <f>IF('詳細入力モード'!T102="◯",'詳細入力モード'!A102,"")</f>
        <v/>
      </c>
      <c r="B103" s="25">
        <f>IF('詳細入力モード'!T102="◯",'詳細入力モード'!S102,"")</f>
        <v/>
      </c>
      <c r="C103" s="25">
        <f>IF('詳細入力モード'!T102="◯",'詳細入力モード'!W102,"")</f>
        <v/>
      </c>
      <c r="D103" s="25">
        <f>IF('詳細入力モード'!T102="◯",'詳細入力モード'!R102,"")</f>
        <v/>
      </c>
      <c r="E103" s="25" t="n"/>
      <c r="F103" s="25" t="n"/>
      <c r="G103" s="25" t="n"/>
      <c r="H103" s="25">
        <f>IF('詳細入力モード'!AB102="◯",'詳細入力モード'!AB102,"")</f>
        <v/>
      </c>
      <c r="I103" s="25" t="n"/>
      <c r="J103" s="25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</row>
    <row r="104" ht="15.75" customHeight="1" s="44">
      <c r="A104" s="25">
        <f>IF('詳細入力モード'!T103="◯",'詳細入力モード'!A103,"")</f>
        <v/>
      </c>
      <c r="B104" s="25">
        <f>IF('詳細入力モード'!T103="◯",'詳細入力モード'!S103,"")</f>
        <v/>
      </c>
      <c r="C104" s="25">
        <f>IF('詳細入力モード'!T103="◯",'詳細入力モード'!W103,"")</f>
        <v/>
      </c>
      <c r="D104" s="25">
        <f>IF('詳細入力モード'!T103="◯",'詳細入力モード'!R103,"")</f>
        <v/>
      </c>
      <c r="E104" s="25" t="n"/>
      <c r="F104" s="25" t="n"/>
      <c r="G104" s="25" t="n"/>
      <c r="H104" s="25">
        <f>IF('詳細入力モード'!AB103="◯",'詳細入力モード'!AB103,"")</f>
        <v/>
      </c>
      <c r="I104" s="25" t="n"/>
      <c r="J104" s="25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</row>
    <row r="105" ht="15.75" customHeight="1" s="44">
      <c r="A105" s="25">
        <f>IF('詳細入力モード'!T104="◯",'詳細入力モード'!A104,"")</f>
        <v/>
      </c>
      <c r="B105" s="25">
        <f>IF('詳細入力モード'!T104="◯",'詳細入力モード'!S104,"")</f>
        <v/>
      </c>
      <c r="C105" s="25">
        <f>IF('詳細入力モード'!T104="◯",'詳細入力モード'!W104,"")</f>
        <v/>
      </c>
      <c r="D105" s="25">
        <f>IF('詳細入力モード'!T104="◯",'詳細入力モード'!R104,"")</f>
        <v/>
      </c>
      <c r="E105" s="25" t="n"/>
      <c r="F105" s="25" t="n"/>
      <c r="G105" s="25" t="n"/>
      <c r="H105" s="25">
        <f>IF('詳細入力モード'!AB104="◯",'詳細入力モード'!AB104,"")</f>
        <v/>
      </c>
      <c r="I105" s="25" t="n"/>
      <c r="J105" s="25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2" t="n"/>
    </row>
    <row r="106" ht="15.75" customHeight="1" s="44">
      <c r="A106" s="25">
        <f>IF('詳細入力モード'!T105="◯",'詳細入力モード'!A105,"")</f>
        <v/>
      </c>
      <c r="B106" s="25">
        <f>IF('詳細入力モード'!T105="◯",'詳細入力モード'!S105,"")</f>
        <v/>
      </c>
      <c r="C106" s="25">
        <f>IF('詳細入力モード'!T105="◯",'詳細入力モード'!W105,"")</f>
        <v/>
      </c>
      <c r="D106" s="25">
        <f>IF('詳細入力モード'!T105="◯",'詳細入力モード'!R105,"")</f>
        <v/>
      </c>
      <c r="E106" s="25" t="n"/>
      <c r="F106" s="25" t="n"/>
      <c r="G106" s="25" t="n"/>
      <c r="H106" s="25">
        <f>IF('詳細入力モード'!AB105="◯",'詳細入力モード'!AB105,"")</f>
        <v/>
      </c>
      <c r="I106" s="25" t="n"/>
      <c r="J106" s="25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2" t="n"/>
    </row>
    <row r="107" ht="15.75" customHeight="1" s="44">
      <c r="A107" s="25">
        <f>IF('詳細入力モード'!T106="◯",'詳細入力モード'!A106,"")</f>
        <v/>
      </c>
      <c r="B107" s="25">
        <f>IF('詳細入力モード'!T106="◯",'詳細入力モード'!S106,"")</f>
        <v/>
      </c>
      <c r="C107" s="25">
        <f>IF('詳細入力モード'!T106="◯",'詳細入力モード'!W106,"")</f>
        <v/>
      </c>
      <c r="D107" s="25">
        <f>IF('詳細入力モード'!T106="◯",'詳細入力モード'!R106,"")</f>
        <v/>
      </c>
      <c r="E107" s="25" t="n"/>
      <c r="F107" s="25" t="n"/>
      <c r="G107" s="25" t="n"/>
      <c r="H107" s="25">
        <f>IF('詳細入力モード'!AB106="◯",'詳細入力モード'!AB106,"")</f>
        <v/>
      </c>
      <c r="I107" s="25" t="n"/>
      <c r="J107" s="25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2" t="n"/>
    </row>
    <row r="108" ht="15.75" customHeight="1" s="44">
      <c r="A108" s="25">
        <f>IF('詳細入力モード'!T107="◯",'詳細入力モード'!A107,"")</f>
        <v/>
      </c>
      <c r="B108" s="25">
        <f>IF('詳細入力モード'!T107="◯",'詳細入力モード'!S107,"")</f>
        <v/>
      </c>
      <c r="C108" s="25">
        <f>IF('詳細入力モード'!T107="◯",'詳細入力モード'!W107,"")</f>
        <v/>
      </c>
      <c r="D108" s="25">
        <f>IF('詳細入力モード'!T107="◯",'詳細入力モード'!R107,"")</f>
        <v/>
      </c>
      <c r="E108" s="25" t="n"/>
      <c r="F108" s="25" t="n"/>
      <c r="G108" s="25" t="n"/>
      <c r="H108" s="25">
        <f>IF('詳細入力モード'!AB107="◯",'詳細入力モード'!AB107,"")</f>
        <v/>
      </c>
      <c r="I108" s="25" t="n"/>
      <c r="J108" s="25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2" t="n"/>
    </row>
    <row r="109" ht="15.75" customHeight="1" s="44">
      <c r="A109" s="25">
        <f>IF('詳細入力モード'!T108="◯",'詳細入力モード'!A108,"")</f>
        <v/>
      </c>
      <c r="B109" s="25">
        <f>IF('詳細入力モード'!T108="◯",'詳細入力モード'!S108,"")</f>
        <v/>
      </c>
      <c r="C109" s="25">
        <f>IF('詳細入力モード'!T108="◯",'詳細入力モード'!W108,"")</f>
        <v/>
      </c>
      <c r="D109" s="25">
        <f>IF('詳細入力モード'!T108="◯",'詳細入力モード'!R108,"")</f>
        <v/>
      </c>
      <c r="E109" s="25" t="n"/>
      <c r="F109" s="25" t="n"/>
      <c r="G109" s="25" t="n"/>
      <c r="H109" s="25">
        <f>IF('詳細入力モード'!AB108="◯",'詳細入力モード'!AB108,"")</f>
        <v/>
      </c>
      <c r="I109" s="25" t="n"/>
      <c r="J109" s="25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2" t="n"/>
    </row>
    <row r="110" ht="15.75" customHeight="1" s="44">
      <c r="A110" s="25">
        <f>IF('詳細入力モード'!T109="◯",'詳細入力モード'!A109,"")</f>
        <v/>
      </c>
      <c r="B110" s="25">
        <f>IF('詳細入力モード'!T109="◯",'詳細入力モード'!S109,"")</f>
        <v/>
      </c>
      <c r="C110" s="25">
        <f>IF('詳細入力モード'!T109="◯",'詳細入力モード'!W109,"")</f>
        <v/>
      </c>
      <c r="D110" s="25">
        <f>IF('詳細入力モード'!T109="◯",'詳細入力モード'!R109,"")</f>
        <v/>
      </c>
      <c r="E110" s="25" t="n"/>
      <c r="F110" s="25" t="n"/>
      <c r="G110" s="25" t="n"/>
      <c r="H110" s="25">
        <f>IF('詳細入力モード'!AB109="◯",'詳細入力モード'!AB109,"")</f>
        <v/>
      </c>
      <c r="I110" s="25" t="n"/>
      <c r="J110" s="25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2" t="n"/>
    </row>
    <row r="111" ht="15.75" customHeight="1" s="44">
      <c r="A111" s="25">
        <f>IF('詳細入力モード'!T110="◯",'詳細入力モード'!A110,"")</f>
        <v/>
      </c>
      <c r="B111" s="25">
        <f>IF('詳細入力モード'!T110="◯",'詳細入力モード'!S110,"")</f>
        <v/>
      </c>
      <c r="C111" s="25">
        <f>IF('詳細入力モード'!T110="◯",'詳細入力モード'!W110,"")</f>
        <v/>
      </c>
      <c r="D111" s="25">
        <f>IF('詳細入力モード'!T110="◯",'詳細入力モード'!R110,"")</f>
        <v/>
      </c>
      <c r="E111" s="25" t="n"/>
      <c r="F111" s="25" t="n"/>
      <c r="G111" s="25" t="n"/>
      <c r="H111" s="25">
        <f>IF('詳細入力モード'!AB110="◯",'詳細入力モード'!AB110,"")</f>
        <v/>
      </c>
      <c r="I111" s="25" t="n"/>
      <c r="J111" s="25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2" t="n"/>
    </row>
    <row r="112" ht="15.75" customHeight="1" s="44">
      <c r="A112" s="25">
        <f>IF('詳細入力モード'!T111="◯",'詳細入力モード'!A111,"")</f>
        <v/>
      </c>
      <c r="B112" s="25">
        <f>IF('詳細入力モード'!T111="◯",'詳細入力モード'!S111,"")</f>
        <v/>
      </c>
      <c r="C112" s="25">
        <f>IF('詳細入力モード'!T111="◯",'詳細入力モード'!W111,"")</f>
        <v/>
      </c>
      <c r="D112" s="25">
        <f>IF('詳細入力モード'!T111="◯",'詳細入力モード'!R111,"")</f>
        <v/>
      </c>
      <c r="E112" s="25" t="n"/>
      <c r="F112" s="25" t="n"/>
      <c r="G112" s="25" t="n"/>
      <c r="H112" s="25">
        <f>IF('詳細入力モード'!AB111="◯",'詳細入力モード'!AB111,"")</f>
        <v/>
      </c>
      <c r="I112" s="25" t="n"/>
      <c r="J112" s="25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2" t="n"/>
    </row>
    <row r="113" ht="15.75" customHeight="1" s="44">
      <c r="A113" s="25">
        <f>IF('詳細入力モード'!T112="◯",'詳細入力モード'!A112,"")</f>
        <v/>
      </c>
      <c r="B113" s="25">
        <f>IF('詳細入力モード'!T112="◯",'詳細入力モード'!S112,"")</f>
        <v/>
      </c>
      <c r="C113" s="25">
        <f>IF('詳細入力モード'!T112="◯",'詳細入力モード'!W112,"")</f>
        <v/>
      </c>
      <c r="D113" s="25">
        <f>IF('詳細入力モード'!T112="◯",'詳細入力モード'!R112,"")</f>
        <v/>
      </c>
      <c r="E113" s="25" t="n"/>
      <c r="F113" s="25" t="n"/>
      <c r="G113" s="25" t="n"/>
      <c r="H113" s="25">
        <f>IF('詳細入力モード'!AB112="◯",'詳細入力モード'!AB112,"")</f>
        <v/>
      </c>
      <c r="I113" s="25" t="n"/>
      <c r="J113" s="25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2" t="n"/>
    </row>
    <row r="114" ht="15.75" customHeight="1" s="44">
      <c r="A114" s="25">
        <f>IF('詳細入力モード'!T113="◯",'詳細入力モード'!A113,"")</f>
        <v/>
      </c>
      <c r="B114" s="25">
        <f>IF('詳細入力モード'!T113="◯",'詳細入力モード'!S113,"")</f>
        <v/>
      </c>
      <c r="C114" s="25">
        <f>IF('詳細入力モード'!T113="◯",'詳細入力モード'!W113,"")</f>
        <v/>
      </c>
      <c r="D114" s="25">
        <f>IF('詳細入力モード'!T113="◯",'詳細入力モード'!R113,"")</f>
        <v/>
      </c>
      <c r="E114" s="25" t="n"/>
      <c r="F114" s="25" t="n"/>
      <c r="G114" s="25" t="n"/>
      <c r="H114" s="25">
        <f>IF('詳細入力モード'!AB113="◯",'詳細入力モード'!AB113,"")</f>
        <v/>
      </c>
      <c r="I114" s="25" t="n"/>
      <c r="J114" s="25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2" t="n"/>
    </row>
    <row r="115" ht="15.75" customHeight="1" s="44">
      <c r="A115" s="25">
        <f>IF('詳細入力モード'!T114="◯",'詳細入力モード'!A114,"")</f>
        <v/>
      </c>
      <c r="B115" s="25">
        <f>IF('詳細入力モード'!T114="◯",'詳細入力モード'!S114,"")</f>
        <v/>
      </c>
      <c r="C115" s="25">
        <f>IF('詳細入力モード'!T114="◯",'詳細入力モード'!W114,"")</f>
        <v/>
      </c>
      <c r="D115" s="25">
        <f>IF('詳細入力モード'!T114="◯",'詳細入力モード'!R114,"")</f>
        <v/>
      </c>
      <c r="E115" s="25" t="n"/>
      <c r="F115" s="25" t="n"/>
      <c r="G115" s="25" t="n"/>
      <c r="H115" s="25">
        <f>IF('詳細入力モード'!AB114="◯",'詳細入力モード'!AB114,"")</f>
        <v/>
      </c>
      <c r="I115" s="25" t="n"/>
      <c r="J115" s="25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2" t="n"/>
    </row>
    <row r="116" ht="15.75" customHeight="1" s="44">
      <c r="A116" s="25">
        <f>IF('詳細入力モード'!T115="◯",'詳細入力モード'!A115,"")</f>
        <v/>
      </c>
      <c r="B116" s="25">
        <f>IF('詳細入力モード'!T115="◯",'詳細入力モード'!S115,"")</f>
        <v/>
      </c>
      <c r="C116" s="25">
        <f>IF('詳細入力モード'!T115="◯",'詳細入力モード'!W115,"")</f>
        <v/>
      </c>
      <c r="D116" s="25">
        <f>IF('詳細入力モード'!T115="◯",'詳細入力モード'!R115,"")</f>
        <v/>
      </c>
      <c r="E116" s="25" t="n"/>
      <c r="F116" s="25" t="n"/>
      <c r="G116" s="25" t="n"/>
      <c r="H116" s="25">
        <f>IF('詳細入力モード'!AB115="◯",'詳細入力モード'!AB115,"")</f>
        <v/>
      </c>
      <c r="I116" s="25" t="n"/>
      <c r="J116" s="25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2" t="n"/>
    </row>
    <row r="117" ht="15.75" customHeight="1" s="44">
      <c r="A117" s="25">
        <f>IF('詳細入力モード'!T116="◯",'詳細入力モード'!A116,"")</f>
        <v/>
      </c>
      <c r="B117" s="25">
        <f>IF('詳細入力モード'!T116="◯",'詳細入力モード'!S116,"")</f>
        <v/>
      </c>
      <c r="C117" s="25">
        <f>IF('詳細入力モード'!T116="◯",'詳細入力モード'!W116,"")</f>
        <v/>
      </c>
      <c r="D117" s="25">
        <f>IF('詳細入力モード'!T116="◯",'詳細入力モード'!R116,"")</f>
        <v/>
      </c>
      <c r="E117" s="25" t="n"/>
      <c r="F117" s="25" t="n"/>
      <c r="G117" s="25" t="n"/>
      <c r="H117" s="25">
        <f>IF('詳細入力モード'!AB116="◯",'詳細入力モード'!AB116,"")</f>
        <v/>
      </c>
      <c r="I117" s="25" t="n"/>
      <c r="J117" s="25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2" t="n"/>
    </row>
    <row r="118" ht="15.75" customHeight="1" s="44">
      <c r="A118" s="25">
        <f>IF('詳細入力モード'!T117="◯",'詳細入力モード'!A117,"")</f>
        <v/>
      </c>
      <c r="B118" s="25">
        <f>IF('詳細入力モード'!T117="◯",'詳細入力モード'!S117,"")</f>
        <v/>
      </c>
      <c r="C118" s="25">
        <f>IF('詳細入力モード'!T117="◯",'詳細入力モード'!W117,"")</f>
        <v/>
      </c>
      <c r="D118" s="25">
        <f>IF('詳細入力モード'!T117="◯",'詳細入力モード'!R117,"")</f>
        <v/>
      </c>
      <c r="E118" s="25" t="n"/>
      <c r="F118" s="25" t="n"/>
      <c r="G118" s="25" t="n"/>
      <c r="H118" s="25">
        <f>IF('詳細入力モード'!AB117="◯",'詳細入力モード'!AB117,"")</f>
        <v/>
      </c>
      <c r="I118" s="25" t="n"/>
      <c r="J118" s="25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2" t="n"/>
    </row>
    <row r="119" ht="15.75" customHeight="1" s="44">
      <c r="A119" s="25">
        <f>IF('詳細入力モード'!T118="◯",'詳細入力モード'!A118,"")</f>
        <v/>
      </c>
      <c r="B119" s="25">
        <f>IF('詳細入力モード'!T118="◯",'詳細入力モード'!S118,"")</f>
        <v/>
      </c>
      <c r="C119" s="25">
        <f>IF('詳細入力モード'!T118="◯",'詳細入力モード'!W118,"")</f>
        <v/>
      </c>
      <c r="D119" s="25">
        <f>IF('詳細入力モード'!T118="◯",'詳細入力モード'!R118,"")</f>
        <v/>
      </c>
      <c r="E119" s="25" t="n"/>
      <c r="F119" s="25" t="n"/>
      <c r="G119" s="25" t="n"/>
      <c r="H119" s="25">
        <f>IF('詳細入力モード'!AB118="◯",'詳細入力モード'!AB118,"")</f>
        <v/>
      </c>
      <c r="I119" s="25" t="n"/>
      <c r="J119" s="25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2" t="n"/>
    </row>
    <row r="120" ht="15.75" customHeight="1" s="44">
      <c r="A120" s="25">
        <f>IF('詳細入力モード'!T119="◯",'詳細入力モード'!A119,"")</f>
        <v/>
      </c>
      <c r="B120" s="25">
        <f>IF('詳細入力モード'!T119="◯",'詳細入力モード'!S119,"")</f>
        <v/>
      </c>
      <c r="C120" s="25">
        <f>IF('詳細入力モード'!T119="◯",'詳細入力モード'!W119,"")</f>
        <v/>
      </c>
      <c r="D120" s="25">
        <f>IF('詳細入力モード'!T119="◯",'詳細入力モード'!R119,"")</f>
        <v/>
      </c>
      <c r="E120" s="25" t="n"/>
      <c r="F120" s="25" t="n"/>
      <c r="G120" s="25" t="n"/>
      <c r="H120" s="25">
        <f>IF('詳細入力モード'!AB119="◯",'詳細入力モード'!AB119,"")</f>
        <v/>
      </c>
      <c r="I120" s="25" t="n"/>
      <c r="J120" s="25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2" t="n"/>
    </row>
    <row r="121" ht="15.75" customHeight="1" s="44">
      <c r="A121" s="25">
        <f>IF('詳細入力モード'!T120="◯",'詳細入力モード'!A120,"")</f>
        <v/>
      </c>
      <c r="B121" s="25">
        <f>IF('詳細入力モード'!T120="◯",'詳細入力モード'!S120,"")</f>
        <v/>
      </c>
      <c r="C121" s="25">
        <f>IF('詳細入力モード'!T120="◯",'詳細入力モード'!W120,"")</f>
        <v/>
      </c>
      <c r="D121" s="25">
        <f>IF('詳細入力モード'!T120="◯",'詳細入力モード'!R120,"")</f>
        <v/>
      </c>
      <c r="E121" s="25" t="n"/>
      <c r="F121" s="25" t="n"/>
      <c r="G121" s="25" t="n"/>
      <c r="H121" s="25">
        <f>IF('詳細入力モード'!AB120="◯",'詳細入力モード'!AB120,"")</f>
        <v/>
      </c>
      <c r="I121" s="25" t="n"/>
      <c r="J121" s="25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2" t="n"/>
    </row>
    <row r="122" ht="15.75" customHeight="1" s="44">
      <c r="A122" s="25">
        <f>IF('詳細入力モード'!T121="◯",'詳細入力モード'!A121,"")</f>
        <v/>
      </c>
      <c r="B122" s="25">
        <f>IF('詳細入力モード'!T121="◯",'詳細入力モード'!S121,"")</f>
        <v/>
      </c>
      <c r="C122" s="25">
        <f>IF('詳細入力モード'!T121="◯",'詳細入力モード'!W121,"")</f>
        <v/>
      </c>
      <c r="D122" s="25">
        <f>IF('詳細入力モード'!T121="◯",'詳細入力モード'!R121,"")</f>
        <v/>
      </c>
      <c r="E122" s="25" t="n"/>
      <c r="F122" s="25" t="n"/>
      <c r="G122" s="25" t="n"/>
      <c r="H122" s="25">
        <f>IF('詳細入力モード'!AB121="◯",'詳細入力モード'!AB121,"")</f>
        <v/>
      </c>
      <c r="I122" s="25" t="n"/>
      <c r="J122" s="25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2" t="n"/>
    </row>
    <row r="123" ht="15.75" customHeight="1" s="44">
      <c r="A123" s="25">
        <f>IF('詳細入力モード'!T122="◯",'詳細入力モード'!A122,"")</f>
        <v/>
      </c>
      <c r="B123" s="25">
        <f>IF('詳細入力モード'!T122="◯",'詳細入力モード'!S122,"")</f>
        <v/>
      </c>
      <c r="C123" s="25">
        <f>IF('詳細入力モード'!T122="◯",'詳細入力モード'!W122,"")</f>
        <v/>
      </c>
      <c r="D123" s="25">
        <f>IF('詳細入力モード'!T122="◯",'詳細入力モード'!R122,"")</f>
        <v/>
      </c>
      <c r="E123" s="25" t="n"/>
      <c r="F123" s="25" t="n"/>
      <c r="G123" s="25" t="n"/>
      <c r="H123" s="25">
        <f>IF('詳細入力モード'!AB122="◯",'詳細入力モード'!AB122,"")</f>
        <v/>
      </c>
      <c r="I123" s="25" t="n"/>
      <c r="J123" s="25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2" t="n"/>
    </row>
    <row r="124" ht="15.75" customHeight="1" s="44">
      <c r="A124" s="25">
        <f>IF('詳細入力モード'!T123="◯",'詳細入力モード'!A123,"")</f>
        <v/>
      </c>
      <c r="B124" s="25">
        <f>IF('詳細入力モード'!T123="◯",'詳細入力モード'!S123,"")</f>
        <v/>
      </c>
      <c r="C124" s="25">
        <f>IF('詳細入力モード'!T123="◯",'詳細入力モード'!W123,"")</f>
        <v/>
      </c>
      <c r="D124" s="25">
        <f>IF('詳細入力モード'!T123="◯",'詳細入力モード'!R123,"")</f>
        <v/>
      </c>
      <c r="E124" s="25" t="n"/>
      <c r="F124" s="25" t="n"/>
      <c r="G124" s="25" t="n"/>
      <c r="H124" s="25">
        <f>IF('詳細入力モード'!AB123="◯",'詳細入力モード'!AB123,"")</f>
        <v/>
      </c>
      <c r="I124" s="25" t="n"/>
      <c r="J124" s="25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2" t="n"/>
    </row>
    <row r="125" ht="15.75" customHeight="1" s="44">
      <c r="A125" s="25">
        <f>IF('詳細入力モード'!T124="◯",'詳細入力モード'!A124,"")</f>
        <v/>
      </c>
      <c r="B125" s="25">
        <f>IF('詳細入力モード'!T124="◯",'詳細入力モード'!S124,"")</f>
        <v/>
      </c>
      <c r="C125" s="25">
        <f>IF('詳細入力モード'!T124="◯",'詳細入力モード'!W124,"")</f>
        <v/>
      </c>
      <c r="D125" s="25">
        <f>IF('詳細入力モード'!T124="◯",'詳細入力モード'!R124,"")</f>
        <v/>
      </c>
      <c r="E125" s="25" t="n"/>
      <c r="F125" s="25" t="n"/>
      <c r="G125" s="25" t="n"/>
      <c r="H125" s="25">
        <f>IF('詳細入力モード'!AB124="◯",'詳細入力モード'!AB124,"")</f>
        <v/>
      </c>
      <c r="I125" s="25" t="n"/>
      <c r="J125" s="25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2" t="n"/>
    </row>
    <row r="126" ht="15.75" customHeight="1" s="44">
      <c r="A126" s="25">
        <f>IF('詳細入力モード'!T125="◯",'詳細入力モード'!A125,"")</f>
        <v/>
      </c>
      <c r="B126" s="25">
        <f>IF('詳細入力モード'!T125="◯",'詳細入力モード'!S125,"")</f>
        <v/>
      </c>
      <c r="C126" s="25">
        <f>IF('詳細入力モード'!T125="◯",'詳細入力モード'!W125,"")</f>
        <v/>
      </c>
      <c r="D126" s="25">
        <f>IF('詳細入力モード'!T125="◯",'詳細入力モード'!R125,"")</f>
        <v/>
      </c>
      <c r="E126" s="25" t="n"/>
      <c r="F126" s="25" t="n"/>
      <c r="G126" s="25" t="n"/>
      <c r="H126" s="25">
        <f>IF('詳細入力モード'!AB125="◯",'詳細入力モード'!AB125,"")</f>
        <v/>
      </c>
      <c r="I126" s="25" t="n"/>
      <c r="J126" s="25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2" t="n"/>
    </row>
    <row r="127" ht="15.75" customHeight="1" s="44">
      <c r="A127" s="25">
        <f>IF('詳細入力モード'!T126="◯",'詳細入力モード'!A126,"")</f>
        <v/>
      </c>
      <c r="B127" s="25">
        <f>IF('詳細入力モード'!T126="◯",'詳細入力モード'!S126,"")</f>
        <v/>
      </c>
      <c r="C127" s="25">
        <f>IF('詳細入力モード'!T126="◯",'詳細入力モード'!W126,"")</f>
        <v/>
      </c>
      <c r="D127" s="25">
        <f>IF('詳細入力モード'!T126="◯",'詳細入力モード'!R126,"")</f>
        <v/>
      </c>
      <c r="E127" s="25" t="n"/>
      <c r="F127" s="25" t="n"/>
      <c r="G127" s="25" t="n"/>
      <c r="H127" s="25">
        <f>IF('詳細入力モード'!AB126="◯",'詳細入力モード'!AB126,"")</f>
        <v/>
      </c>
      <c r="I127" s="25" t="n"/>
      <c r="J127" s="25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2" t="n"/>
    </row>
    <row r="128" ht="15.75" customHeight="1" s="44">
      <c r="A128" s="25">
        <f>IF('詳細入力モード'!T127="◯",'詳細入力モード'!A127,"")</f>
        <v/>
      </c>
      <c r="B128" s="25">
        <f>IF('詳細入力モード'!T127="◯",'詳細入力モード'!S127,"")</f>
        <v/>
      </c>
      <c r="C128" s="25">
        <f>IF('詳細入力モード'!T127="◯",'詳細入力モード'!W127,"")</f>
        <v/>
      </c>
      <c r="D128" s="25">
        <f>IF('詳細入力モード'!T127="◯",'詳細入力モード'!R127,"")</f>
        <v/>
      </c>
      <c r="E128" s="25" t="n"/>
      <c r="F128" s="25" t="n"/>
      <c r="G128" s="25" t="n"/>
      <c r="H128" s="25">
        <f>IF('詳細入力モード'!AB127="◯",'詳細入力モード'!AB127,"")</f>
        <v/>
      </c>
      <c r="I128" s="25" t="n"/>
      <c r="J128" s="25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2" t="n"/>
    </row>
    <row r="129" ht="15.75" customHeight="1" s="44">
      <c r="A129" s="25">
        <f>IF('詳細入力モード'!T128="◯",'詳細入力モード'!A128,"")</f>
        <v/>
      </c>
      <c r="B129" s="25">
        <f>IF('詳細入力モード'!T128="◯",'詳細入力モード'!S128,"")</f>
        <v/>
      </c>
      <c r="C129" s="25">
        <f>IF('詳細入力モード'!T128="◯",'詳細入力モード'!W128,"")</f>
        <v/>
      </c>
      <c r="D129" s="25">
        <f>IF('詳細入力モード'!T128="◯",'詳細入力モード'!R128,"")</f>
        <v/>
      </c>
      <c r="E129" s="25" t="n"/>
      <c r="F129" s="25" t="n"/>
      <c r="G129" s="25" t="n"/>
      <c r="H129" s="25">
        <f>IF('詳細入力モード'!AB128="◯",'詳細入力モード'!AB128,"")</f>
        <v/>
      </c>
      <c r="I129" s="25" t="n"/>
      <c r="J129" s="25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2" t="n"/>
    </row>
    <row r="130" ht="15.75" customHeight="1" s="44">
      <c r="A130" s="25">
        <f>IF('詳細入力モード'!T129="◯",'詳細入力モード'!A129,"")</f>
        <v/>
      </c>
      <c r="B130" s="25">
        <f>IF('詳細入力モード'!T129="◯",'詳細入力モード'!S129,"")</f>
        <v/>
      </c>
      <c r="C130" s="25">
        <f>IF('詳細入力モード'!T129="◯",'詳細入力モード'!W129,"")</f>
        <v/>
      </c>
      <c r="D130" s="25">
        <f>IF('詳細入力モード'!T129="◯",'詳細入力モード'!R129,"")</f>
        <v/>
      </c>
      <c r="E130" s="25" t="n"/>
      <c r="F130" s="25" t="n"/>
      <c r="G130" s="25" t="n"/>
      <c r="H130" s="25">
        <f>IF('詳細入力モード'!AB129="◯",'詳細入力モード'!AB129,"")</f>
        <v/>
      </c>
      <c r="I130" s="25" t="n"/>
      <c r="J130" s="25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2" t="n"/>
    </row>
    <row r="131" ht="15.75" customHeight="1" s="44">
      <c r="A131" s="25">
        <f>IF('詳細入力モード'!T130="◯",'詳細入力モード'!A130,"")</f>
        <v/>
      </c>
      <c r="B131" s="25">
        <f>IF('詳細入力モード'!T130="◯",'詳細入力モード'!S130,"")</f>
        <v/>
      </c>
      <c r="C131" s="25">
        <f>IF('詳細入力モード'!T130="◯",'詳細入力モード'!W130,"")</f>
        <v/>
      </c>
      <c r="D131" s="25">
        <f>IF('詳細入力モード'!T130="◯",'詳細入力モード'!R130,"")</f>
        <v/>
      </c>
      <c r="E131" s="25" t="n"/>
      <c r="F131" s="25" t="n"/>
      <c r="G131" s="25" t="n"/>
      <c r="H131" s="25">
        <f>IF('詳細入力モード'!AB130="◯",'詳細入力モード'!AB130,"")</f>
        <v/>
      </c>
      <c r="I131" s="25" t="n"/>
      <c r="J131" s="25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2" t="n"/>
    </row>
    <row r="132" ht="15.75" customHeight="1" s="44">
      <c r="A132" s="25">
        <f>IF('詳細入力モード'!T131="◯",'詳細入力モード'!A131,"")</f>
        <v/>
      </c>
      <c r="B132" s="25">
        <f>IF('詳細入力モード'!T131="◯",'詳細入力モード'!S131,"")</f>
        <v/>
      </c>
      <c r="C132" s="25">
        <f>IF('詳細入力モード'!T131="◯",'詳細入力モード'!W131,"")</f>
        <v/>
      </c>
      <c r="D132" s="25">
        <f>IF('詳細入力モード'!T131="◯",'詳細入力モード'!R131,"")</f>
        <v/>
      </c>
      <c r="E132" s="25" t="n"/>
      <c r="F132" s="25" t="n"/>
      <c r="G132" s="25" t="n"/>
      <c r="H132" s="25">
        <f>IF('詳細入力モード'!AB131="◯",'詳細入力モード'!AB131,"")</f>
        <v/>
      </c>
      <c r="I132" s="25" t="n"/>
      <c r="J132" s="25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2" t="n"/>
    </row>
    <row r="133" ht="15.75" customHeight="1" s="44">
      <c r="A133" s="25">
        <f>IF('詳細入力モード'!T132="◯",'詳細入力モード'!A132,"")</f>
        <v/>
      </c>
      <c r="B133" s="25">
        <f>IF('詳細入力モード'!T132="◯",'詳細入力モード'!S132,"")</f>
        <v/>
      </c>
      <c r="C133" s="25">
        <f>IF('詳細入力モード'!T132="◯",'詳細入力モード'!W132,"")</f>
        <v/>
      </c>
      <c r="D133" s="25">
        <f>IF('詳細入力モード'!T132="◯",'詳細入力モード'!R132,"")</f>
        <v/>
      </c>
      <c r="E133" s="25" t="n"/>
      <c r="F133" s="25" t="n"/>
      <c r="G133" s="25" t="n"/>
      <c r="H133" s="25">
        <f>IF('詳細入力モード'!AB132="◯",'詳細入力モード'!AB132,"")</f>
        <v/>
      </c>
      <c r="I133" s="25" t="n"/>
      <c r="J133" s="25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2" t="n"/>
    </row>
    <row r="134" ht="15.75" customHeight="1" s="44">
      <c r="A134" s="25">
        <f>IF('詳細入力モード'!T133="◯",'詳細入力モード'!A133,"")</f>
        <v/>
      </c>
      <c r="B134" s="25">
        <f>IF('詳細入力モード'!T133="◯",'詳細入力モード'!S133,"")</f>
        <v/>
      </c>
      <c r="C134" s="25">
        <f>IF('詳細入力モード'!T133="◯",'詳細入力モード'!W133,"")</f>
        <v/>
      </c>
      <c r="D134" s="25">
        <f>IF('詳細入力モード'!T133="◯",'詳細入力モード'!R133,"")</f>
        <v/>
      </c>
      <c r="E134" s="25" t="n"/>
      <c r="F134" s="25" t="n"/>
      <c r="G134" s="25" t="n"/>
      <c r="H134" s="25">
        <f>IF('詳細入力モード'!AB133="◯",'詳細入力モード'!AB133,"")</f>
        <v/>
      </c>
      <c r="I134" s="25" t="n"/>
      <c r="J134" s="25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2" t="n"/>
    </row>
    <row r="135" ht="15.75" customHeight="1" s="44">
      <c r="A135" s="25">
        <f>IF('詳細入力モード'!T134="◯",'詳細入力モード'!A134,"")</f>
        <v/>
      </c>
      <c r="B135" s="25">
        <f>IF('詳細入力モード'!T134="◯",'詳細入力モード'!S134,"")</f>
        <v/>
      </c>
      <c r="C135" s="25">
        <f>IF('詳細入力モード'!T134="◯",'詳細入力モード'!W134,"")</f>
        <v/>
      </c>
      <c r="D135" s="25">
        <f>IF('詳細入力モード'!T134="◯",'詳細入力モード'!R134,"")</f>
        <v/>
      </c>
      <c r="E135" s="25" t="n"/>
      <c r="F135" s="25" t="n"/>
      <c r="G135" s="25" t="n"/>
      <c r="H135" s="25">
        <f>IF('詳細入力モード'!AB134="◯",'詳細入力モード'!AB134,"")</f>
        <v/>
      </c>
      <c r="I135" s="25" t="n"/>
      <c r="J135" s="25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2" t="n"/>
    </row>
    <row r="136" ht="15.75" customHeight="1" s="44">
      <c r="A136" s="25">
        <f>IF('詳細入力モード'!T135="◯",'詳細入力モード'!A135,"")</f>
        <v/>
      </c>
      <c r="B136" s="25">
        <f>IF('詳細入力モード'!T135="◯",'詳細入力モード'!S135,"")</f>
        <v/>
      </c>
      <c r="C136" s="25">
        <f>IF('詳細入力モード'!T135="◯",'詳細入力モード'!W135,"")</f>
        <v/>
      </c>
      <c r="D136" s="25">
        <f>IF('詳細入力モード'!T135="◯",'詳細入力モード'!R135,"")</f>
        <v/>
      </c>
      <c r="E136" s="25" t="n"/>
      <c r="F136" s="25" t="n"/>
      <c r="G136" s="25" t="n"/>
      <c r="H136" s="25">
        <f>IF('詳細入力モード'!AB135="◯",'詳細入力モード'!AB135,"")</f>
        <v/>
      </c>
      <c r="I136" s="25" t="n"/>
      <c r="J136" s="25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2" t="n"/>
    </row>
    <row r="137" ht="15.75" customHeight="1" s="44">
      <c r="A137" s="25">
        <f>IF('詳細入力モード'!T136="◯",'詳細入力モード'!A136,"")</f>
        <v/>
      </c>
      <c r="B137" s="25">
        <f>IF('詳細入力モード'!T136="◯",'詳細入力モード'!S136,"")</f>
        <v/>
      </c>
      <c r="C137" s="25">
        <f>IF('詳細入力モード'!T136="◯",'詳細入力モード'!W136,"")</f>
        <v/>
      </c>
      <c r="D137" s="25">
        <f>IF('詳細入力モード'!T136="◯",'詳細入力モード'!R136,"")</f>
        <v/>
      </c>
      <c r="E137" s="25" t="n"/>
      <c r="F137" s="25" t="n"/>
      <c r="G137" s="25" t="n"/>
      <c r="H137" s="25">
        <f>IF('詳細入力モード'!AB136="◯",'詳細入力モード'!AB136,"")</f>
        <v/>
      </c>
      <c r="I137" s="25" t="n"/>
      <c r="J137" s="25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2" t="n"/>
    </row>
    <row r="138" ht="15.75" customHeight="1" s="44">
      <c r="A138" s="25">
        <f>IF('詳細入力モード'!T137="◯",'詳細入力モード'!A137,"")</f>
        <v/>
      </c>
      <c r="B138" s="25">
        <f>IF('詳細入力モード'!T137="◯",'詳細入力モード'!S137,"")</f>
        <v/>
      </c>
      <c r="C138" s="25">
        <f>IF('詳細入力モード'!T137="◯",'詳細入力モード'!W137,"")</f>
        <v/>
      </c>
      <c r="D138" s="25">
        <f>IF('詳細入力モード'!T137="◯",'詳細入力モード'!R137,"")</f>
        <v/>
      </c>
      <c r="E138" s="25" t="n"/>
      <c r="F138" s="25" t="n"/>
      <c r="G138" s="25" t="n"/>
      <c r="H138" s="25">
        <f>IF('詳細入力モード'!AB137="◯",'詳細入力モード'!AB137,"")</f>
        <v/>
      </c>
      <c r="I138" s="25" t="n"/>
      <c r="J138" s="25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2" t="n"/>
    </row>
    <row r="139" ht="15.75" customHeight="1" s="44">
      <c r="A139" s="25">
        <f>IF('詳細入力モード'!T138="◯",'詳細入力モード'!A138,"")</f>
        <v/>
      </c>
      <c r="B139" s="25">
        <f>IF('詳細入力モード'!T138="◯",'詳細入力モード'!S138,"")</f>
        <v/>
      </c>
      <c r="C139" s="25">
        <f>IF('詳細入力モード'!T138="◯",'詳細入力モード'!W138,"")</f>
        <v/>
      </c>
      <c r="D139" s="25">
        <f>IF('詳細入力モード'!T138="◯",'詳細入力モード'!R138,"")</f>
        <v/>
      </c>
      <c r="E139" s="25" t="n"/>
      <c r="F139" s="25" t="n"/>
      <c r="G139" s="25" t="n"/>
      <c r="H139" s="25">
        <f>IF('詳細入力モード'!AB138="◯",'詳細入力モード'!AB138,"")</f>
        <v/>
      </c>
      <c r="I139" s="25" t="n"/>
      <c r="J139" s="25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2" t="n"/>
    </row>
    <row r="140" ht="15.75" customHeight="1" s="44">
      <c r="A140" s="25">
        <f>IF('詳細入力モード'!T139="◯",'詳細入力モード'!A139,"")</f>
        <v/>
      </c>
      <c r="B140" s="25">
        <f>IF('詳細入力モード'!T139="◯",'詳細入力モード'!S139,"")</f>
        <v/>
      </c>
      <c r="C140" s="25">
        <f>IF('詳細入力モード'!T139="◯",'詳細入力モード'!W139,"")</f>
        <v/>
      </c>
      <c r="D140" s="25">
        <f>IF('詳細入力モード'!T139="◯",'詳細入力モード'!R139,"")</f>
        <v/>
      </c>
      <c r="E140" s="25" t="n"/>
      <c r="F140" s="25" t="n"/>
      <c r="G140" s="25" t="n"/>
      <c r="H140" s="25">
        <f>IF('詳細入力モード'!AB139="◯",'詳細入力モード'!AB139,"")</f>
        <v/>
      </c>
      <c r="I140" s="25" t="n"/>
      <c r="J140" s="25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2" t="n"/>
    </row>
    <row r="141" ht="15.75" customHeight="1" s="44">
      <c r="A141" s="25">
        <f>IF('詳細入力モード'!T140="◯",'詳細入力モード'!A140,"")</f>
        <v/>
      </c>
      <c r="B141" s="25">
        <f>IF('詳細入力モード'!T140="◯",'詳細入力モード'!S140,"")</f>
        <v/>
      </c>
      <c r="C141" s="25">
        <f>IF('詳細入力モード'!T140="◯",'詳細入力モード'!W140,"")</f>
        <v/>
      </c>
      <c r="D141" s="25">
        <f>IF('詳細入力モード'!T140="◯",'詳細入力モード'!R140,"")</f>
        <v/>
      </c>
      <c r="E141" s="25" t="n"/>
      <c r="F141" s="25" t="n"/>
      <c r="G141" s="25" t="n"/>
      <c r="H141" s="25">
        <f>IF('詳細入力モード'!AB140="◯",'詳細入力モード'!AB140,"")</f>
        <v/>
      </c>
      <c r="I141" s="25" t="n"/>
      <c r="J141" s="25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2" t="n"/>
    </row>
    <row r="142" ht="15.75" customHeight="1" s="44">
      <c r="A142" s="25">
        <f>IF('詳細入力モード'!T141="◯",'詳細入力モード'!A141,"")</f>
        <v/>
      </c>
      <c r="B142" s="25">
        <f>IF('詳細入力モード'!T141="◯",'詳細入力モード'!S141,"")</f>
        <v/>
      </c>
      <c r="C142" s="25">
        <f>IF('詳細入力モード'!T141="◯",'詳細入力モード'!W141,"")</f>
        <v/>
      </c>
      <c r="D142" s="25">
        <f>IF('詳細入力モード'!T141="◯",'詳細入力モード'!R141,"")</f>
        <v/>
      </c>
      <c r="E142" s="25" t="n"/>
      <c r="F142" s="25" t="n"/>
      <c r="G142" s="25" t="n"/>
      <c r="H142" s="25">
        <f>IF('詳細入力モード'!AB141="◯",'詳細入力モード'!AB141,"")</f>
        <v/>
      </c>
      <c r="I142" s="25" t="n"/>
      <c r="J142" s="25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2" t="n"/>
    </row>
    <row r="143" ht="15.75" customHeight="1" s="44">
      <c r="A143" s="25">
        <f>IF('詳細入力モード'!T142="◯",'詳細入力モード'!A142,"")</f>
        <v/>
      </c>
      <c r="B143" s="25">
        <f>IF('詳細入力モード'!T142="◯",'詳細入力モード'!S142,"")</f>
        <v/>
      </c>
      <c r="C143" s="25">
        <f>IF('詳細入力モード'!T142="◯",'詳細入力モード'!W142,"")</f>
        <v/>
      </c>
      <c r="D143" s="25">
        <f>IF('詳細入力モード'!T142="◯",'詳細入力モード'!R142,"")</f>
        <v/>
      </c>
      <c r="E143" s="25" t="n"/>
      <c r="F143" s="25" t="n"/>
      <c r="G143" s="25" t="n"/>
      <c r="H143" s="25">
        <f>IF('詳細入力モード'!AB142="◯",'詳細入力モード'!AB142,"")</f>
        <v/>
      </c>
      <c r="I143" s="25" t="n"/>
      <c r="J143" s="25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2" t="n"/>
    </row>
    <row r="144" ht="15.75" customHeight="1" s="44">
      <c r="A144" s="25">
        <f>IF('詳細入力モード'!T143="◯",'詳細入力モード'!A143,"")</f>
        <v/>
      </c>
      <c r="B144" s="25">
        <f>IF('詳細入力モード'!T143="◯",'詳細入力モード'!S143,"")</f>
        <v/>
      </c>
      <c r="C144" s="25">
        <f>IF('詳細入力モード'!T143="◯",'詳細入力モード'!W143,"")</f>
        <v/>
      </c>
      <c r="D144" s="25">
        <f>IF('詳細入力モード'!T143="◯",'詳細入力モード'!R143,"")</f>
        <v/>
      </c>
      <c r="E144" s="25" t="n"/>
      <c r="F144" s="25" t="n"/>
      <c r="G144" s="25" t="n"/>
      <c r="H144" s="25">
        <f>IF('詳細入力モード'!AB143="◯",'詳細入力モード'!AB143,"")</f>
        <v/>
      </c>
      <c r="I144" s="25" t="n"/>
      <c r="J144" s="25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2" t="n"/>
    </row>
    <row r="145" ht="15.75" customHeight="1" s="44">
      <c r="A145" s="25">
        <f>IF('詳細入力モード'!T144="◯",'詳細入力モード'!A144,"")</f>
        <v/>
      </c>
      <c r="B145" s="25">
        <f>IF('詳細入力モード'!T144="◯",'詳細入力モード'!S144,"")</f>
        <v/>
      </c>
      <c r="C145" s="25">
        <f>IF('詳細入力モード'!T144="◯",'詳細入力モード'!W144,"")</f>
        <v/>
      </c>
      <c r="D145" s="25">
        <f>IF('詳細入力モード'!T144="◯",'詳細入力モード'!R144,"")</f>
        <v/>
      </c>
      <c r="E145" s="25" t="n"/>
      <c r="F145" s="25" t="n"/>
      <c r="G145" s="25" t="n"/>
      <c r="H145" s="25">
        <f>IF('詳細入力モード'!AB144="◯",'詳細入力モード'!AB144,"")</f>
        <v/>
      </c>
      <c r="I145" s="25" t="n"/>
      <c r="J145" s="25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2" t="n"/>
    </row>
    <row r="146" ht="15.75" customHeight="1" s="44">
      <c r="A146" s="25">
        <f>IF('詳細入力モード'!T145="◯",'詳細入力モード'!A145,"")</f>
        <v/>
      </c>
      <c r="B146" s="25">
        <f>IF('詳細入力モード'!T145="◯",'詳細入力モード'!S145,"")</f>
        <v/>
      </c>
      <c r="C146" s="25">
        <f>IF('詳細入力モード'!T145="◯",'詳細入力モード'!W145,"")</f>
        <v/>
      </c>
      <c r="D146" s="25">
        <f>IF('詳細入力モード'!T145="◯",'詳細入力モード'!R145,"")</f>
        <v/>
      </c>
      <c r="E146" s="25" t="n"/>
      <c r="F146" s="25" t="n"/>
      <c r="G146" s="25" t="n"/>
      <c r="H146" s="25">
        <f>IF('詳細入力モード'!AB145="◯",'詳細入力モード'!AB145,"")</f>
        <v/>
      </c>
      <c r="I146" s="25" t="n"/>
      <c r="J146" s="25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2" t="n"/>
    </row>
    <row r="147" ht="15.75" customHeight="1" s="44">
      <c r="A147" s="25">
        <f>IF('詳細入力モード'!T146="◯",'詳細入力モード'!A146,"")</f>
        <v/>
      </c>
      <c r="B147" s="25">
        <f>IF('詳細入力モード'!T146="◯",'詳細入力モード'!S146,"")</f>
        <v/>
      </c>
      <c r="C147" s="25">
        <f>IF('詳細入力モード'!T146="◯",'詳細入力モード'!W146,"")</f>
        <v/>
      </c>
      <c r="D147" s="25">
        <f>IF('詳細入力モード'!T146="◯",'詳細入力モード'!R146,"")</f>
        <v/>
      </c>
      <c r="E147" s="25" t="n"/>
      <c r="F147" s="25" t="n"/>
      <c r="G147" s="25" t="n"/>
      <c r="H147" s="25">
        <f>IF('詳細入力モード'!AB146="◯",'詳細入力モード'!AB146,"")</f>
        <v/>
      </c>
      <c r="I147" s="25" t="n"/>
      <c r="J147" s="25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2" t="n"/>
    </row>
    <row r="148" ht="15.75" customHeight="1" s="44">
      <c r="A148" s="25">
        <f>IF('詳細入力モード'!T147="◯",'詳細入力モード'!A147,"")</f>
        <v/>
      </c>
      <c r="B148" s="25">
        <f>IF('詳細入力モード'!T147="◯",'詳細入力モード'!S147,"")</f>
        <v/>
      </c>
      <c r="C148" s="25">
        <f>IF('詳細入力モード'!T147="◯",'詳細入力モード'!W147,"")</f>
        <v/>
      </c>
      <c r="D148" s="25">
        <f>IF('詳細入力モード'!T147="◯",'詳細入力モード'!R147,"")</f>
        <v/>
      </c>
      <c r="E148" s="25" t="n"/>
      <c r="F148" s="25" t="n"/>
      <c r="G148" s="25" t="n"/>
      <c r="H148" s="25">
        <f>IF('詳細入力モード'!AB147="◯",'詳細入力モード'!AB147,"")</f>
        <v/>
      </c>
      <c r="I148" s="25" t="n"/>
      <c r="J148" s="25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2" t="n"/>
    </row>
    <row r="149" ht="15.75" customHeight="1" s="44">
      <c r="A149" s="25">
        <f>IF('詳細入力モード'!T148="◯",'詳細入力モード'!A148,"")</f>
        <v/>
      </c>
      <c r="B149" s="25">
        <f>IF('詳細入力モード'!T148="◯",'詳細入力モード'!S148,"")</f>
        <v/>
      </c>
      <c r="C149" s="25">
        <f>IF('詳細入力モード'!T148="◯",'詳細入力モード'!W148,"")</f>
        <v/>
      </c>
      <c r="D149" s="25">
        <f>IF('詳細入力モード'!T148="◯",'詳細入力モード'!R148,"")</f>
        <v/>
      </c>
      <c r="E149" s="25" t="n"/>
      <c r="F149" s="25" t="n"/>
      <c r="G149" s="25" t="n"/>
      <c r="H149" s="25">
        <f>IF('詳細入力モード'!AB148="◯",'詳細入力モード'!AB148,"")</f>
        <v/>
      </c>
      <c r="I149" s="25" t="n"/>
      <c r="J149" s="25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2" t="n"/>
    </row>
    <row r="150" ht="15.75" customHeight="1" s="44">
      <c r="A150" s="25">
        <f>IF('詳細入力モード'!T149="◯",'詳細入力モード'!A149,"")</f>
        <v/>
      </c>
      <c r="B150" s="25">
        <f>IF('詳細入力モード'!T149="◯",'詳細入力モード'!S149,"")</f>
        <v/>
      </c>
      <c r="C150" s="25">
        <f>IF('詳細入力モード'!T149="◯",'詳細入力モード'!W149,"")</f>
        <v/>
      </c>
      <c r="D150" s="25">
        <f>IF('詳細入力モード'!T149="◯",'詳細入力モード'!R149,"")</f>
        <v/>
      </c>
      <c r="E150" s="25" t="n"/>
      <c r="F150" s="25" t="n"/>
      <c r="G150" s="25" t="n"/>
      <c r="H150" s="25">
        <f>IF('詳細入力モード'!AB149="◯",'詳細入力モード'!AB149,"")</f>
        <v/>
      </c>
      <c r="I150" s="25" t="n"/>
      <c r="J150" s="25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2" t="n"/>
    </row>
    <row r="151" ht="15.75" customHeight="1" s="44">
      <c r="A151" s="25">
        <f>IF('詳細入力モード'!T150="◯",'詳細入力モード'!A150,"")</f>
        <v/>
      </c>
      <c r="B151" s="25">
        <f>IF('詳細入力モード'!T150="◯",'詳細入力モード'!S150,"")</f>
        <v/>
      </c>
      <c r="C151" s="25">
        <f>IF('詳細入力モード'!T150="◯",'詳細入力モード'!W150,"")</f>
        <v/>
      </c>
      <c r="D151" s="25">
        <f>IF('詳細入力モード'!T150="◯",'詳細入力モード'!R150,"")</f>
        <v/>
      </c>
      <c r="E151" s="25" t="n"/>
      <c r="F151" s="25" t="n"/>
      <c r="G151" s="25" t="n"/>
      <c r="H151" s="25">
        <f>IF('詳細入力モード'!AB150="◯",'詳細入力モード'!AB150,"")</f>
        <v/>
      </c>
      <c r="I151" s="25" t="n"/>
      <c r="J151" s="25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2" t="n"/>
    </row>
    <row r="152" ht="15.75" customHeight="1" s="44">
      <c r="A152" s="25">
        <f>IF('詳細入力モード'!T151="◯",'詳細入力モード'!A151,"")</f>
        <v/>
      </c>
      <c r="B152" s="25">
        <f>IF('詳細入力モード'!T151="◯",'詳細入力モード'!S151,"")</f>
        <v/>
      </c>
      <c r="C152" s="25">
        <f>IF('詳細入力モード'!T151="◯",'詳細入力モード'!W151,"")</f>
        <v/>
      </c>
      <c r="D152" s="25">
        <f>IF('詳細入力モード'!T151="◯",'詳細入力モード'!R151,"")</f>
        <v/>
      </c>
      <c r="E152" s="25" t="n"/>
      <c r="F152" s="25" t="n"/>
      <c r="G152" s="25" t="n"/>
      <c r="H152" s="25">
        <f>IF('詳細入力モード'!AB151="◯",'詳細入力モード'!AB151,"")</f>
        <v/>
      </c>
      <c r="I152" s="25" t="n"/>
      <c r="J152" s="25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2" t="n"/>
    </row>
    <row r="153" ht="15.75" customHeight="1" s="44">
      <c r="A153" s="25">
        <f>IF('詳細入力モード'!T152="◯",'詳細入力モード'!A152,"")</f>
        <v/>
      </c>
      <c r="B153" s="25">
        <f>IF('詳細入力モード'!T152="◯",'詳細入力モード'!S152,"")</f>
        <v/>
      </c>
      <c r="C153" s="25">
        <f>IF('詳細入力モード'!T152="◯",'詳細入力モード'!W152,"")</f>
        <v/>
      </c>
      <c r="D153" s="25">
        <f>IF('詳細入力モード'!T152="◯",'詳細入力モード'!R152,"")</f>
        <v/>
      </c>
      <c r="E153" s="25" t="n"/>
      <c r="F153" s="25" t="n"/>
      <c r="G153" s="25" t="n"/>
      <c r="H153" s="25">
        <f>IF('詳細入力モード'!AB152="◯",'詳細入力モード'!AB152,"")</f>
        <v/>
      </c>
      <c r="I153" s="25" t="n"/>
      <c r="J153" s="25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2" t="n"/>
    </row>
    <row r="154" ht="15.75" customHeight="1" s="44">
      <c r="A154" s="25">
        <f>IF('詳細入力モード'!T153="◯",'詳細入力モード'!A153,"")</f>
        <v/>
      </c>
      <c r="B154" s="25">
        <f>IF('詳細入力モード'!T153="◯",'詳細入力モード'!S153,"")</f>
        <v/>
      </c>
      <c r="C154" s="25">
        <f>IF('詳細入力モード'!T153="◯",'詳細入力モード'!W153,"")</f>
        <v/>
      </c>
      <c r="D154" s="25">
        <f>IF('詳細入力モード'!T153="◯",'詳細入力モード'!R153,"")</f>
        <v/>
      </c>
      <c r="E154" s="25" t="n"/>
      <c r="F154" s="25" t="n"/>
      <c r="G154" s="25" t="n"/>
      <c r="H154" s="25">
        <f>IF('詳細入力モード'!AB153="◯",'詳細入力モード'!AB153,"")</f>
        <v/>
      </c>
      <c r="I154" s="25" t="n"/>
      <c r="J154" s="25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2" t="n"/>
    </row>
    <row r="155" ht="15.75" customHeight="1" s="44">
      <c r="A155" s="25">
        <f>IF('詳細入力モード'!T154="◯",'詳細入力モード'!A154,"")</f>
        <v/>
      </c>
      <c r="B155" s="25">
        <f>IF('詳細入力モード'!T154="◯",'詳細入力モード'!S154,"")</f>
        <v/>
      </c>
      <c r="C155" s="25">
        <f>IF('詳細入力モード'!T154="◯",'詳細入力モード'!W154,"")</f>
        <v/>
      </c>
      <c r="D155" s="25">
        <f>IF('詳細入力モード'!T154="◯",'詳細入力モード'!R154,"")</f>
        <v/>
      </c>
      <c r="E155" s="25" t="n"/>
      <c r="F155" s="25" t="n"/>
      <c r="G155" s="25" t="n"/>
      <c r="H155" s="25">
        <f>IF('詳細入力モード'!AB154="◯",'詳細入力モード'!AB154,"")</f>
        <v/>
      </c>
      <c r="I155" s="25" t="n"/>
      <c r="J155" s="25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2" t="n"/>
    </row>
    <row r="156" ht="15.75" customHeight="1" s="44">
      <c r="A156" s="25">
        <f>IF('詳細入力モード'!T155="◯",'詳細入力モード'!A155,"")</f>
        <v/>
      </c>
      <c r="B156" s="25">
        <f>IF('詳細入力モード'!T155="◯",'詳細入力モード'!S155,"")</f>
        <v/>
      </c>
      <c r="C156" s="25">
        <f>IF('詳細入力モード'!T155="◯",'詳細入力モード'!W155,"")</f>
        <v/>
      </c>
      <c r="D156" s="25">
        <f>IF('詳細入力モード'!T155="◯",'詳細入力モード'!R155,"")</f>
        <v/>
      </c>
      <c r="E156" s="25" t="n"/>
      <c r="F156" s="25" t="n"/>
      <c r="G156" s="25" t="n"/>
      <c r="H156" s="25">
        <f>IF('詳細入力モード'!AB155="◯",'詳細入力モード'!AB155,"")</f>
        <v/>
      </c>
      <c r="I156" s="25" t="n"/>
      <c r="J156" s="25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2" t="n"/>
    </row>
    <row r="157" ht="15.75" customHeight="1" s="44">
      <c r="A157" s="25">
        <f>IF('詳細入力モード'!T156="◯",'詳細入力モード'!A156,"")</f>
        <v/>
      </c>
      <c r="B157" s="25">
        <f>IF('詳細入力モード'!T156="◯",'詳細入力モード'!S156,"")</f>
        <v/>
      </c>
      <c r="C157" s="25">
        <f>IF('詳細入力モード'!T156="◯",'詳細入力モード'!W156,"")</f>
        <v/>
      </c>
      <c r="D157" s="25">
        <f>IF('詳細入力モード'!T156="◯",'詳細入力モード'!R156,"")</f>
        <v/>
      </c>
      <c r="E157" s="25" t="n"/>
      <c r="F157" s="25" t="n"/>
      <c r="G157" s="25" t="n"/>
      <c r="H157" s="25">
        <f>IF('詳細入力モード'!AB156="◯",'詳細入力モード'!AB156,"")</f>
        <v/>
      </c>
      <c r="I157" s="25" t="n"/>
      <c r="J157" s="25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2" t="n"/>
    </row>
    <row r="158" ht="15.75" customHeight="1" s="44">
      <c r="A158" s="25">
        <f>IF('詳細入力モード'!T157="◯",'詳細入力モード'!A157,"")</f>
        <v/>
      </c>
      <c r="B158" s="25">
        <f>IF('詳細入力モード'!T157="◯",'詳細入力モード'!S157,"")</f>
        <v/>
      </c>
      <c r="C158" s="25">
        <f>IF('詳細入力モード'!T157="◯",'詳細入力モード'!W157,"")</f>
        <v/>
      </c>
      <c r="D158" s="25">
        <f>IF('詳細入力モード'!T157="◯",'詳細入力モード'!R157,"")</f>
        <v/>
      </c>
      <c r="E158" s="25" t="n"/>
      <c r="F158" s="25" t="n"/>
      <c r="G158" s="25" t="n"/>
      <c r="H158" s="25">
        <f>IF('詳細入力モード'!AB157="◯",'詳細入力モード'!AB157,"")</f>
        <v/>
      </c>
      <c r="I158" s="25" t="n"/>
      <c r="J158" s="25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2" t="n"/>
    </row>
    <row r="159" ht="15.75" customHeight="1" s="44">
      <c r="A159" s="25">
        <f>IF('詳細入力モード'!T158="◯",'詳細入力モード'!A158,"")</f>
        <v/>
      </c>
      <c r="B159" s="25">
        <f>IF('詳細入力モード'!T158="◯",'詳細入力モード'!S158,"")</f>
        <v/>
      </c>
      <c r="C159" s="25">
        <f>IF('詳細入力モード'!T158="◯",'詳細入力モード'!W158,"")</f>
        <v/>
      </c>
      <c r="D159" s="25">
        <f>IF('詳細入力モード'!T158="◯",'詳細入力モード'!R158,"")</f>
        <v/>
      </c>
      <c r="E159" s="25" t="n"/>
      <c r="F159" s="25" t="n"/>
      <c r="G159" s="25" t="n"/>
      <c r="H159" s="25">
        <f>IF('詳細入力モード'!AB158="◯",'詳細入力モード'!AB158,"")</f>
        <v/>
      </c>
      <c r="I159" s="25" t="n"/>
      <c r="J159" s="25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2" t="n"/>
    </row>
    <row r="160" ht="15.75" customHeight="1" s="44">
      <c r="A160" s="25">
        <f>IF('詳細入力モード'!T159="◯",'詳細入力モード'!A159,"")</f>
        <v/>
      </c>
      <c r="B160" s="25">
        <f>IF('詳細入力モード'!T159="◯",'詳細入力モード'!S159,"")</f>
        <v/>
      </c>
      <c r="C160" s="25">
        <f>IF('詳細入力モード'!T159="◯",'詳細入力モード'!W159,"")</f>
        <v/>
      </c>
      <c r="D160" s="25">
        <f>IF('詳細入力モード'!T159="◯",'詳細入力モード'!R159,"")</f>
        <v/>
      </c>
      <c r="E160" s="25" t="n"/>
      <c r="F160" s="25" t="n"/>
      <c r="G160" s="25" t="n"/>
      <c r="H160" s="25">
        <f>IF('詳細入力モード'!AB159="◯",'詳細入力モード'!AB159,"")</f>
        <v/>
      </c>
      <c r="I160" s="25" t="n"/>
      <c r="J160" s="25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2" t="n"/>
    </row>
    <row r="161" ht="15.75" customHeight="1" s="44">
      <c r="A161" s="25">
        <f>IF('詳細入力モード'!T160="◯",'詳細入力モード'!A160,"")</f>
        <v/>
      </c>
      <c r="B161" s="25">
        <f>IF('詳細入力モード'!T160="◯",'詳細入力モード'!S160,"")</f>
        <v/>
      </c>
      <c r="C161" s="25">
        <f>IF('詳細入力モード'!T160="◯",'詳細入力モード'!W160,"")</f>
        <v/>
      </c>
      <c r="D161" s="25">
        <f>IF('詳細入力モード'!T160="◯",'詳細入力モード'!R160,"")</f>
        <v/>
      </c>
      <c r="E161" s="25" t="n"/>
      <c r="F161" s="25" t="n"/>
      <c r="G161" s="25" t="n"/>
      <c r="H161" s="25">
        <f>IF('詳細入力モード'!AB160="◯",'詳細入力モード'!AB160,"")</f>
        <v/>
      </c>
      <c r="I161" s="25" t="n"/>
      <c r="J161" s="25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2" t="n"/>
    </row>
    <row r="162" ht="15.75" customHeight="1" s="44">
      <c r="A162" s="25">
        <f>IF('詳細入力モード'!T161="◯",'詳細入力モード'!A161,"")</f>
        <v/>
      </c>
      <c r="B162" s="25">
        <f>IF('詳細入力モード'!T161="◯",'詳細入力モード'!S161,"")</f>
        <v/>
      </c>
      <c r="C162" s="25">
        <f>IF('詳細入力モード'!T161="◯",'詳細入力モード'!W161,"")</f>
        <v/>
      </c>
      <c r="D162" s="25">
        <f>IF('詳細入力モード'!T161="◯",'詳細入力モード'!R161,"")</f>
        <v/>
      </c>
      <c r="E162" s="25" t="n"/>
      <c r="F162" s="25" t="n"/>
      <c r="G162" s="25" t="n"/>
      <c r="H162" s="25">
        <f>IF('詳細入力モード'!AB161="◯",'詳細入力モード'!AB161,"")</f>
        <v/>
      </c>
      <c r="I162" s="25" t="n"/>
      <c r="J162" s="25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2" t="n"/>
    </row>
    <row r="163" ht="15.75" customHeight="1" s="44">
      <c r="A163" s="25">
        <f>IF('詳細入力モード'!T162="◯",'詳細入力モード'!A162,"")</f>
        <v/>
      </c>
      <c r="B163" s="25">
        <f>IF('詳細入力モード'!T162="◯",'詳細入力モード'!S162,"")</f>
        <v/>
      </c>
      <c r="C163" s="25">
        <f>IF('詳細入力モード'!T162="◯",'詳細入力モード'!W162,"")</f>
        <v/>
      </c>
      <c r="D163" s="25">
        <f>IF('詳細入力モード'!T162="◯",'詳細入力モード'!R162,"")</f>
        <v/>
      </c>
      <c r="E163" s="25" t="n"/>
      <c r="F163" s="25" t="n"/>
      <c r="G163" s="25" t="n"/>
      <c r="H163" s="25">
        <f>IF('詳細入力モード'!AB162="◯",'詳細入力モード'!AB162,"")</f>
        <v/>
      </c>
      <c r="I163" s="25" t="n"/>
      <c r="J163" s="25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2" t="n"/>
    </row>
    <row r="164" ht="15.75" customHeight="1" s="44">
      <c r="A164" s="25">
        <f>IF('詳細入力モード'!T163="◯",'詳細入力モード'!A163,"")</f>
        <v/>
      </c>
      <c r="B164" s="25">
        <f>IF('詳細入力モード'!T163="◯",'詳細入力モード'!S163,"")</f>
        <v/>
      </c>
      <c r="C164" s="25">
        <f>IF('詳細入力モード'!T163="◯",'詳細入力モード'!W163,"")</f>
        <v/>
      </c>
      <c r="D164" s="25">
        <f>IF('詳細入力モード'!T163="◯",'詳細入力モード'!R163,"")</f>
        <v/>
      </c>
      <c r="E164" s="25" t="n"/>
      <c r="F164" s="25" t="n"/>
      <c r="G164" s="25" t="n"/>
      <c r="H164" s="25">
        <f>IF('詳細入力モード'!AB163="◯",'詳細入力モード'!AB163,"")</f>
        <v/>
      </c>
      <c r="I164" s="25" t="n"/>
      <c r="J164" s="25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2" t="n"/>
    </row>
    <row r="165" ht="15.75" customHeight="1" s="44">
      <c r="A165" s="25">
        <f>IF('詳細入力モード'!T164="◯",'詳細入力モード'!A164,"")</f>
        <v/>
      </c>
      <c r="B165" s="25">
        <f>IF('詳細入力モード'!T164="◯",'詳細入力モード'!S164,"")</f>
        <v/>
      </c>
      <c r="C165" s="25">
        <f>IF('詳細入力モード'!T164="◯",'詳細入力モード'!W164,"")</f>
        <v/>
      </c>
      <c r="D165" s="25">
        <f>IF('詳細入力モード'!T164="◯",'詳細入力モード'!R164,"")</f>
        <v/>
      </c>
      <c r="E165" s="25" t="n"/>
      <c r="F165" s="25" t="n"/>
      <c r="G165" s="25" t="n"/>
      <c r="H165" s="25">
        <f>IF('詳細入力モード'!AB164="◯",'詳細入力モード'!AB164,"")</f>
        <v/>
      </c>
      <c r="I165" s="25" t="n"/>
      <c r="J165" s="25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2" t="n"/>
    </row>
    <row r="166" ht="15.75" customHeight="1" s="44">
      <c r="A166" s="25">
        <f>IF('詳細入力モード'!T165="◯",'詳細入力モード'!A165,"")</f>
        <v/>
      </c>
      <c r="B166" s="25">
        <f>IF('詳細入力モード'!T165="◯",'詳細入力モード'!S165,"")</f>
        <v/>
      </c>
      <c r="C166" s="25">
        <f>IF('詳細入力モード'!T165="◯",'詳細入力モード'!W165,"")</f>
        <v/>
      </c>
      <c r="D166" s="25">
        <f>IF('詳細入力モード'!T165="◯",'詳細入力モード'!R165,"")</f>
        <v/>
      </c>
      <c r="E166" s="25" t="n"/>
      <c r="F166" s="25" t="n"/>
      <c r="G166" s="25" t="n"/>
      <c r="H166" s="25">
        <f>IF('詳細入力モード'!AB165="◯",'詳細入力モード'!AB165,"")</f>
        <v/>
      </c>
      <c r="I166" s="25" t="n"/>
      <c r="J166" s="25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2" t="n"/>
    </row>
    <row r="167" ht="15.75" customHeight="1" s="44">
      <c r="A167" s="25">
        <f>IF('詳細入力モード'!T166="◯",'詳細入力モード'!A166,"")</f>
        <v/>
      </c>
      <c r="B167" s="25">
        <f>IF('詳細入力モード'!T166="◯",'詳細入力モード'!S166,"")</f>
        <v/>
      </c>
      <c r="C167" s="25">
        <f>IF('詳細入力モード'!T166="◯",'詳細入力モード'!W166,"")</f>
        <v/>
      </c>
      <c r="D167" s="25">
        <f>IF('詳細入力モード'!T166="◯",'詳細入力モード'!R166,"")</f>
        <v/>
      </c>
      <c r="E167" s="25" t="n"/>
      <c r="F167" s="25" t="n"/>
      <c r="G167" s="25" t="n"/>
      <c r="H167" s="25">
        <f>IF('詳細入力モード'!AB166="◯",'詳細入力モード'!AB166,"")</f>
        <v/>
      </c>
      <c r="I167" s="25" t="n"/>
      <c r="J167" s="25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2" t="n"/>
    </row>
    <row r="168" ht="15.75" customHeight="1" s="44">
      <c r="A168" s="25">
        <f>IF('詳細入力モード'!T167="◯",'詳細入力モード'!A167,"")</f>
        <v/>
      </c>
      <c r="B168" s="25">
        <f>IF('詳細入力モード'!T167="◯",'詳細入力モード'!S167,"")</f>
        <v/>
      </c>
      <c r="C168" s="25">
        <f>IF('詳細入力モード'!T167="◯",'詳細入力モード'!W167,"")</f>
        <v/>
      </c>
      <c r="D168" s="25">
        <f>IF('詳細入力モード'!T167="◯",'詳細入力モード'!R167,"")</f>
        <v/>
      </c>
      <c r="E168" s="25" t="n"/>
      <c r="F168" s="25" t="n"/>
      <c r="G168" s="25" t="n"/>
      <c r="H168" s="25">
        <f>IF('詳細入力モード'!AB167="◯",'詳細入力モード'!AB167,"")</f>
        <v/>
      </c>
      <c r="I168" s="25" t="n"/>
      <c r="J168" s="25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2" t="n"/>
    </row>
    <row r="169" ht="15.75" customHeight="1" s="44">
      <c r="A169" s="25">
        <f>IF('詳細入力モード'!T168="◯",'詳細入力モード'!A168,"")</f>
        <v/>
      </c>
      <c r="B169" s="25">
        <f>IF('詳細入力モード'!T168="◯",'詳細入力モード'!S168,"")</f>
        <v/>
      </c>
      <c r="C169" s="25">
        <f>IF('詳細入力モード'!T168="◯",'詳細入力モード'!W168,"")</f>
        <v/>
      </c>
      <c r="D169" s="25">
        <f>IF('詳細入力モード'!T168="◯",'詳細入力モード'!R168,"")</f>
        <v/>
      </c>
      <c r="E169" s="25" t="n"/>
      <c r="F169" s="25" t="n"/>
      <c r="G169" s="25" t="n"/>
      <c r="H169" s="25">
        <f>IF('詳細入力モード'!AB168="◯",'詳細入力モード'!AB168,"")</f>
        <v/>
      </c>
      <c r="I169" s="25" t="n"/>
      <c r="J169" s="25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2" t="n"/>
    </row>
    <row r="170" ht="15.75" customHeight="1" s="44">
      <c r="A170" s="25">
        <f>IF('詳細入力モード'!T169="◯",'詳細入力モード'!A169,"")</f>
        <v/>
      </c>
      <c r="B170" s="25">
        <f>IF('詳細入力モード'!T169="◯",'詳細入力モード'!S169,"")</f>
        <v/>
      </c>
      <c r="C170" s="25">
        <f>IF('詳細入力モード'!T169="◯",'詳細入力モード'!W169,"")</f>
        <v/>
      </c>
      <c r="D170" s="25">
        <f>IF('詳細入力モード'!T169="◯",'詳細入力モード'!R169,"")</f>
        <v/>
      </c>
      <c r="E170" s="25" t="n"/>
      <c r="F170" s="25" t="n"/>
      <c r="G170" s="25" t="n"/>
      <c r="H170" s="25">
        <f>IF('詳細入力モード'!AB169="◯",'詳細入力モード'!AB169,"")</f>
        <v/>
      </c>
      <c r="I170" s="25" t="n"/>
      <c r="J170" s="25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2" t="n"/>
    </row>
    <row r="171" ht="15.75" customHeight="1" s="44">
      <c r="A171" s="25">
        <f>IF('詳細入力モード'!T170="◯",'詳細入力モード'!A170,"")</f>
        <v/>
      </c>
      <c r="B171" s="25">
        <f>IF('詳細入力モード'!T170="◯",'詳細入力モード'!S170,"")</f>
        <v/>
      </c>
      <c r="C171" s="25">
        <f>IF('詳細入力モード'!T170="◯",'詳細入力モード'!W170,"")</f>
        <v/>
      </c>
      <c r="D171" s="25">
        <f>IF('詳細入力モード'!T170="◯",'詳細入力モード'!R170,"")</f>
        <v/>
      </c>
      <c r="E171" s="25" t="n"/>
      <c r="F171" s="25" t="n"/>
      <c r="G171" s="25" t="n"/>
      <c r="H171" s="25">
        <f>IF('詳細入力モード'!AB170="◯",'詳細入力モード'!AB170,"")</f>
        <v/>
      </c>
      <c r="I171" s="25" t="n"/>
      <c r="J171" s="25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2" t="n"/>
    </row>
    <row r="172" ht="15.75" customHeight="1" s="44">
      <c r="A172" s="25">
        <f>IF('詳細入力モード'!T171="◯",'詳細入力モード'!A171,"")</f>
        <v/>
      </c>
      <c r="B172" s="25">
        <f>IF('詳細入力モード'!T171="◯",'詳細入力モード'!S171,"")</f>
        <v/>
      </c>
      <c r="C172" s="25">
        <f>IF('詳細入力モード'!T171="◯",'詳細入力モード'!W171,"")</f>
        <v/>
      </c>
      <c r="D172" s="25">
        <f>IF('詳細入力モード'!T171="◯",'詳細入力モード'!R171,"")</f>
        <v/>
      </c>
      <c r="E172" s="25" t="n"/>
      <c r="F172" s="25" t="n"/>
      <c r="G172" s="25" t="n"/>
      <c r="H172" s="25">
        <f>IF('詳細入力モード'!AB171="◯",'詳細入力モード'!AB171,"")</f>
        <v/>
      </c>
      <c r="I172" s="25" t="n"/>
      <c r="J172" s="25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2" t="n"/>
    </row>
    <row r="173" ht="15.75" customHeight="1" s="44">
      <c r="A173" s="25">
        <f>IF('詳細入力モード'!T172="◯",'詳細入力モード'!A172,"")</f>
        <v/>
      </c>
      <c r="B173" s="25">
        <f>IF('詳細入力モード'!T172="◯",'詳細入力モード'!S172,"")</f>
        <v/>
      </c>
      <c r="C173" s="25">
        <f>IF('詳細入力モード'!T172="◯",'詳細入力モード'!W172,"")</f>
        <v/>
      </c>
      <c r="D173" s="25">
        <f>IF('詳細入力モード'!T172="◯",'詳細入力モード'!R172,"")</f>
        <v/>
      </c>
      <c r="E173" s="25" t="n"/>
      <c r="F173" s="25" t="n"/>
      <c r="G173" s="25" t="n"/>
      <c r="H173" s="25">
        <f>IF('詳細入力モード'!AB172="◯",'詳細入力モード'!AB172,"")</f>
        <v/>
      </c>
      <c r="I173" s="25" t="n"/>
      <c r="J173" s="25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2" t="n"/>
    </row>
    <row r="174" ht="15.75" customHeight="1" s="44">
      <c r="A174" s="25">
        <f>IF('詳細入力モード'!T173="◯",'詳細入力モード'!A173,"")</f>
        <v/>
      </c>
      <c r="B174" s="25">
        <f>IF('詳細入力モード'!T173="◯",'詳細入力モード'!S173,"")</f>
        <v/>
      </c>
      <c r="C174" s="25">
        <f>IF('詳細入力モード'!T173="◯",'詳細入力モード'!W173,"")</f>
        <v/>
      </c>
      <c r="D174" s="25">
        <f>IF('詳細入力モード'!T173="◯",'詳細入力モード'!R173,"")</f>
        <v/>
      </c>
      <c r="E174" s="25" t="n"/>
      <c r="F174" s="25" t="n"/>
      <c r="G174" s="25" t="n"/>
      <c r="H174" s="25">
        <f>IF('詳細入力モード'!AB173="◯",'詳細入力モード'!AB173,"")</f>
        <v/>
      </c>
      <c r="I174" s="25" t="n"/>
      <c r="J174" s="25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2" t="n"/>
    </row>
    <row r="175" ht="15.75" customHeight="1" s="44">
      <c r="A175" s="25">
        <f>IF('詳細入力モード'!T174="◯",'詳細入力モード'!A174,"")</f>
        <v/>
      </c>
      <c r="B175" s="25">
        <f>IF('詳細入力モード'!T174="◯",'詳細入力モード'!S174,"")</f>
        <v/>
      </c>
      <c r="C175" s="25">
        <f>IF('詳細入力モード'!T174="◯",'詳細入力モード'!W174,"")</f>
        <v/>
      </c>
      <c r="D175" s="25">
        <f>IF('詳細入力モード'!T174="◯",'詳細入力モード'!R174,"")</f>
        <v/>
      </c>
      <c r="E175" s="25" t="n"/>
      <c r="F175" s="25" t="n"/>
      <c r="G175" s="25" t="n"/>
      <c r="H175" s="25">
        <f>IF('詳細入力モード'!AB174="◯",'詳細入力モード'!AB174,"")</f>
        <v/>
      </c>
      <c r="I175" s="25" t="n"/>
      <c r="J175" s="25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2" t="n"/>
    </row>
    <row r="176" ht="15.75" customHeight="1" s="44">
      <c r="A176" s="25">
        <f>IF('詳細入力モード'!T175="◯",'詳細入力モード'!A175,"")</f>
        <v/>
      </c>
      <c r="B176" s="25">
        <f>IF('詳細入力モード'!T175="◯",'詳細入力モード'!S175,"")</f>
        <v/>
      </c>
      <c r="C176" s="25">
        <f>IF('詳細入力モード'!T175="◯",'詳細入力モード'!W175,"")</f>
        <v/>
      </c>
      <c r="D176" s="25">
        <f>IF('詳細入力モード'!T175="◯",'詳細入力モード'!R175,"")</f>
        <v/>
      </c>
      <c r="E176" s="25" t="n"/>
      <c r="F176" s="25" t="n"/>
      <c r="G176" s="25" t="n"/>
      <c r="H176" s="25">
        <f>IF('詳細入力モード'!AB175="◯",'詳細入力モード'!AB175,"")</f>
        <v/>
      </c>
      <c r="I176" s="25" t="n"/>
      <c r="J176" s="25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2" t="n"/>
    </row>
    <row r="177" ht="15.75" customHeight="1" s="44">
      <c r="A177" s="25">
        <f>IF('詳細入力モード'!T176="◯",'詳細入力モード'!A176,"")</f>
        <v/>
      </c>
      <c r="B177" s="25">
        <f>IF('詳細入力モード'!T176="◯",'詳細入力モード'!S176,"")</f>
        <v/>
      </c>
      <c r="C177" s="25">
        <f>IF('詳細入力モード'!T176="◯",'詳細入力モード'!W176,"")</f>
        <v/>
      </c>
      <c r="D177" s="25">
        <f>IF('詳細入力モード'!T176="◯",'詳細入力モード'!R176,"")</f>
        <v/>
      </c>
      <c r="E177" s="25" t="n"/>
      <c r="F177" s="25" t="n"/>
      <c r="G177" s="25" t="n"/>
      <c r="H177" s="25">
        <f>IF('詳細入力モード'!AB176="◯",'詳細入力モード'!AB176,"")</f>
        <v/>
      </c>
      <c r="I177" s="25" t="n"/>
      <c r="J177" s="25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2" t="n"/>
    </row>
    <row r="178" ht="15.75" customHeight="1" s="44">
      <c r="A178" s="25">
        <f>IF('詳細入力モード'!T177="◯",'詳細入力モード'!A177,"")</f>
        <v/>
      </c>
      <c r="B178" s="25">
        <f>IF('詳細入力モード'!T177="◯",'詳細入力モード'!S177,"")</f>
        <v/>
      </c>
      <c r="C178" s="25">
        <f>IF('詳細入力モード'!T177="◯",'詳細入力モード'!W177,"")</f>
        <v/>
      </c>
      <c r="D178" s="25">
        <f>IF('詳細入力モード'!T177="◯",'詳細入力モード'!R177,"")</f>
        <v/>
      </c>
      <c r="E178" s="25" t="n"/>
      <c r="F178" s="25" t="n"/>
      <c r="G178" s="25" t="n"/>
      <c r="H178" s="25">
        <f>IF('詳細入力モード'!AB177="◯",'詳細入力モード'!AB177,"")</f>
        <v/>
      </c>
      <c r="I178" s="25" t="n"/>
      <c r="J178" s="25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2" t="n"/>
    </row>
    <row r="179" ht="15.75" customHeight="1" s="44">
      <c r="A179" s="25">
        <f>IF('詳細入力モード'!T178="◯",'詳細入力モード'!A178,"")</f>
        <v/>
      </c>
      <c r="B179" s="25">
        <f>IF('詳細入力モード'!T178="◯",'詳細入力モード'!S178,"")</f>
        <v/>
      </c>
      <c r="C179" s="25">
        <f>IF('詳細入力モード'!T178="◯",'詳細入力モード'!W178,"")</f>
        <v/>
      </c>
      <c r="D179" s="25">
        <f>IF('詳細入力モード'!T178="◯",'詳細入力モード'!R178,"")</f>
        <v/>
      </c>
      <c r="E179" s="25" t="n"/>
      <c r="F179" s="25" t="n"/>
      <c r="G179" s="25" t="n"/>
      <c r="H179" s="25">
        <f>IF('詳細入力モード'!AB178="◯",'詳細入力モード'!AB178,"")</f>
        <v/>
      </c>
      <c r="I179" s="25" t="n"/>
      <c r="J179" s="25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2" t="n"/>
    </row>
    <row r="180" ht="15.75" customHeight="1" s="44">
      <c r="A180" s="25">
        <f>IF('詳細入力モード'!T179="◯",'詳細入力モード'!A179,"")</f>
        <v/>
      </c>
      <c r="B180" s="25">
        <f>IF('詳細入力モード'!T179="◯",'詳細入力モード'!S179,"")</f>
        <v/>
      </c>
      <c r="C180" s="25">
        <f>IF('詳細入力モード'!T179="◯",'詳細入力モード'!W179,"")</f>
        <v/>
      </c>
      <c r="D180" s="25">
        <f>IF('詳細入力モード'!T179="◯",'詳細入力モード'!R179,"")</f>
        <v/>
      </c>
      <c r="E180" s="25" t="n"/>
      <c r="F180" s="25" t="n"/>
      <c r="G180" s="25" t="n"/>
      <c r="H180" s="25">
        <f>IF('詳細入力モード'!AB179="◯",'詳細入力モード'!AB179,"")</f>
        <v/>
      </c>
      <c r="I180" s="25" t="n"/>
      <c r="J180" s="25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2" t="n"/>
    </row>
    <row r="181" ht="15.75" customHeight="1" s="44">
      <c r="A181" s="25">
        <f>IF('詳細入力モード'!T180="◯",'詳細入力モード'!A180,"")</f>
        <v/>
      </c>
      <c r="B181" s="25">
        <f>IF('詳細入力モード'!T180="◯",'詳細入力モード'!S180,"")</f>
        <v/>
      </c>
      <c r="C181" s="25">
        <f>IF('詳細入力モード'!T180="◯",'詳細入力モード'!W180,"")</f>
        <v/>
      </c>
      <c r="D181" s="25">
        <f>IF('詳細入力モード'!T180="◯",'詳細入力モード'!R180,"")</f>
        <v/>
      </c>
      <c r="E181" s="25" t="n"/>
      <c r="F181" s="25" t="n"/>
      <c r="G181" s="25" t="n"/>
      <c r="H181" s="25">
        <f>IF('詳細入力モード'!AB180="◯",'詳細入力モード'!AB180,"")</f>
        <v/>
      </c>
      <c r="I181" s="25" t="n"/>
      <c r="J181" s="25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2" t="n"/>
    </row>
    <row r="182" ht="15.75" customHeight="1" s="44">
      <c r="A182" s="25">
        <f>IF('詳細入力モード'!T181="◯",'詳細入力モード'!A181,"")</f>
        <v/>
      </c>
      <c r="B182" s="25">
        <f>IF('詳細入力モード'!T181="◯",'詳細入力モード'!S181,"")</f>
        <v/>
      </c>
      <c r="C182" s="25">
        <f>IF('詳細入力モード'!T181="◯",'詳細入力モード'!W181,"")</f>
        <v/>
      </c>
      <c r="D182" s="25">
        <f>IF('詳細入力モード'!T181="◯",'詳細入力モード'!R181,"")</f>
        <v/>
      </c>
      <c r="E182" s="25" t="n"/>
      <c r="F182" s="25" t="n"/>
      <c r="G182" s="25" t="n"/>
      <c r="H182" s="25">
        <f>IF('詳細入力モード'!AB181="◯",'詳細入力モード'!AB181,"")</f>
        <v/>
      </c>
      <c r="I182" s="25" t="n"/>
      <c r="J182" s="25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2" t="n"/>
    </row>
    <row r="183" ht="15.75" customHeight="1" s="44">
      <c r="A183" s="25">
        <f>IF('詳細入力モード'!T182="◯",'詳細入力モード'!A182,"")</f>
        <v/>
      </c>
      <c r="B183" s="25">
        <f>IF('詳細入力モード'!T182="◯",'詳細入力モード'!S182,"")</f>
        <v/>
      </c>
      <c r="C183" s="25">
        <f>IF('詳細入力モード'!T182="◯",'詳細入力モード'!W182,"")</f>
        <v/>
      </c>
      <c r="D183" s="25">
        <f>IF('詳細入力モード'!T182="◯",'詳細入力モード'!R182,"")</f>
        <v/>
      </c>
      <c r="E183" s="25" t="n"/>
      <c r="F183" s="25" t="n"/>
      <c r="G183" s="25" t="n"/>
      <c r="H183" s="25">
        <f>IF('詳細入力モード'!AB182="◯",'詳細入力モード'!AB182,"")</f>
        <v/>
      </c>
      <c r="I183" s="25" t="n"/>
      <c r="J183" s="25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2" t="n"/>
    </row>
    <row r="184" ht="15.75" customHeight="1" s="44">
      <c r="A184" s="25">
        <f>IF('詳細入力モード'!T183="◯",'詳細入力モード'!A183,"")</f>
        <v/>
      </c>
      <c r="B184" s="25">
        <f>IF('詳細入力モード'!T183="◯",'詳細入力モード'!S183,"")</f>
        <v/>
      </c>
      <c r="C184" s="25">
        <f>IF('詳細入力モード'!T183="◯",'詳細入力モード'!W183,"")</f>
        <v/>
      </c>
      <c r="D184" s="25">
        <f>IF('詳細入力モード'!T183="◯",'詳細入力モード'!R183,"")</f>
        <v/>
      </c>
      <c r="E184" s="25" t="n"/>
      <c r="F184" s="25" t="n"/>
      <c r="G184" s="25" t="n"/>
      <c r="H184" s="25">
        <f>IF('詳細入力モード'!AB183="◯",'詳細入力モード'!AB183,"")</f>
        <v/>
      </c>
      <c r="I184" s="25" t="n"/>
      <c r="J184" s="25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2" t="n"/>
    </row>
    <row r="185" ht="15.75" customHeight="1" s="44">
      <c r="A185" s="25">
        <f>IF('詳細入力モード'!T184="◯",'詳細入力モード'!A184,"")</f>
        <v/>
      </c>
      <c r="B185" s="25">
        <f>IF('詳細入力モード'!T184="◯",'詳細入力モード'!S184,"")</f>
        <v/>
      </c>
      <c r="C185" s="25">
        <f>IF('詳細入力モード'!T184="◯",'詳細入力モード'!W184,"")</f>
        <v/>
      </c>
      <c r="D185" s="25">
        <f>IF('詳細入力モード'!T184="◯",'詳細入力モード'!R184,"")</f>
        <v/>
      </c>
      <c r="E185" s="25" t="n"/>
      <c r="F185" s="25" t="n"/>
      <c r="G185" s="25" t="n"/>
      <c r="H185" s="25">
        <f>IF('詳細入力モード'!AB184="◯",'詳細入力モード'!AB184,"")</f>
        <v/>
      </c>
      <c r="I185" s="25" t="n"/>
      <c r="J185" s="25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2" t="n"/>
    </row>
    <row r="186" ht="15.75" customHeight="1" s="44">
      <c r="A186" s="25">
        <f>IF('詳細入力モード'!T185="◯",'詳細入力モード'!A185,"")</f>
        <v/>
      </c>
      <c r="B186" s="25">
        <f>IF('詳細入力モード'!T185="◯",'詳細入力モード'!S185,"")</f>
        <v/>
      </c>
      <c r="C186" s="25">
        <f>IF('詳細入力モード'!T185="◯",'詳細入力モード'!W185,"")</f>
        <v/>
      </c>
      <c r="D186" s="25">
        <f>IF('詳細入力モード'!T185="◯",'詳細入力モード'!R185,"")</f>
        <v/>
      </c>
      <c r="E186" s="25" t="n"/>
      <c r="F186" s="25" t="n"/>
      <c r="G186" s="25" t="n"/>
      <c r="H186" s="25">
        <f>IF('詳細入力モード'!AB185="◯",'詳細入力モード'!AB185,"")</f>
        <v/>
      </c>
      <c r="I186" s="25" t="n"/>
      <c r="J186" s="25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2" t="n"/>
    </row>
    <row r="187" ht="15.75" customHeight="1" s="44">
      <c r="A187" s="25">
        <f>IF('詳細入力モード'!T186="◯",'詳細入力モード'!A186,"")</f>
        <v/>
      </c>
      <c r="B187" s="25">
        <f>IF('詳細入力モード'!T186="◯",'詳細入力モード'!S186,"")</f>
        <v/>
      </c>
      <c r="C187" s="25">
        <f>IF('詳細入力モード'!T186="◯",'詳細入力モード'!W186,"")</f>
        <v/>
      </c>
      <c r="D187" s="25">
        <f>IF('詳細入力モード'!T186="◯",'詳細入力モード'!R186,"")</f>
        <v/>
      </c>
      <c r="E187" s="25" t="n"/>
      <c r="F187" s="25" t="n"/>
      <c r="G187" s="25" t="n"/>
      <c r="H187" s="25">
        <f>IF('詳細入力モード'!AB186="◯",'詳細入力モード'!AB186,"")</f>
        <v/>
      </c>
      <c r="I187" s="25" t="n"/>
      <c r="J187" s="25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2" t="n"/>
    </row>
    <row r="188" ht="15.75" customHeight="1" s="44">
      <c r="A188" s="25">
        <f>IF('詳細入力モード'!T187="◯",'詳細入力モード'!A187,"")</f>
        <v/>
      </c>
      <c r="B188" s="25">
        <f>IF('詳細入力モード'!T187="◯",'詳細入力モード'!S187,"")</f>
        <v/>
      </c>
      <c r="C188" s="25">
        <f>IF('詳細入力モード'!T187="◯",'詳細入力モード'!W187,"")</f>
        <v/>
      </c>
      <c r="D188" s="25">
        <f>IF('詳細入力モード'!T187="◯",'詳細入力モード'!R187,"")</f>
        <v/>
      </c>
      <c r="E188" s="25" t="n"/>
      <c r="F188" s="25" t="n"/>
      <c r="G188" s="25" t="n"/>
      <c r="H188" s="25">
        <f>IF('詳細入力モード'!AB187="◯",'詳細入力モード'!AB187,"")</f>
        <v/>
      </c>
      <c r="I188" s="25" t="n"/>
      <c r="J188" s="25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2" t="n"/>
    </row>
    <row r="189" ht="15.75" customHeight="1" s="44">
      <c r="A189" s="25">
        <f>IF('詳細入力モード'!T188="◯",'詳細入力モード'!A188,"")</f>
        <v/>
      </c>
      <c r="B189" s="25">
        <f>IF('詳細入力モード'!T188="◯",'詳細入力モード'!S188,"")</f>
        <v/>
      </c>
      <c r="C189" s="25">
        <f>IF('詳細入力モード'!T188="◯",'詳細入力モード'!W188,"")</f>
        <v/>
      </c>
      <c r="D189" s="25">
        <f>IF('詳細入力モード'!T188="◯",'詳細入力モード'!R188,"")</f>
        <v/>
      </c>
      <c r="E189" s="25" t="n"/>
      <c r="F189" s="25" t="n"/>
      <c r="G189" s="25" t="n"/>
      <c r="H189" s="25">
        <f>IF('詳細入力モード'!AB188="◯",'詳細入力モード'!AB188,"")</f>
        <v/>
      </c>
      <c r="I189" s="25" t="n"/>
      <c r="J189" s="25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2" t="n"/>
    </row>
    <row r="190" ht="15.75" customHeight="1" s="44">
      <c r="A190" s="25">
        <f>IF('詳細入力モード'!T189="◯",'詳細入力モード'!A189,"")</f>
        <v/>
      </c>
      <c r="B190" s="25">
        <f>IF('詳細入力モード'!T189="◯",'詳細入力モード'!S189,"")</f>
        <v/>
      </c>
      <c r="C190" s="25">
        <f>IF('詳細入力モード'!T189="◯",'詳細入力モード'!W189,"")</f>
        <v/>
      </c>
      <c r="D190" s="25">
        <f>IF('詳細入力モード'!T189="◯",'詳細入力モード'!R189,"")</f>
        <v/>
      </c>
      <c r="E190" s="25" t="n"/>
      <c r="F190" s="25" t="n"/>
      <c r="G190" s="25" t="n"/>
      <c r="H190" s="25">
        <f>IF('詳細入力モード'!AB189="◯",'詳細入力モード'!AB189,"")</f>
        <v/>
      </c>
      <c r="I190" s="25" t="n"/>
      <c r="J190" s="25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2" t="n"/>
    </row>
    <row r="191" ht="15.75" customHeight="1" s="44">
      <c r="A191" s="25">
        <f>IF('詳細入力モード'!T190="◯",'詳細入力モード'!A190,"")</f>
        <v/>
      </c>
      <c r="B191" s="25">
        <f>IF('詳細入力モード'!T190="◯",'詳細入力モード'!S190,"")</f>
        <v/>
      </c>
      <c r="C191" s="25">
        <f>IF('詳細入力モード'!T190="◯",'詳細入力モード'!W190,"")</f>
        <v/>
      </c>
      <c r="D191" s="25">
        <f>IF('詳細入力モード'!T190="◯",'詳細入力モード'!R190,"")</f>
        <v/>
      </c>
      <c r="E191" s="25" t="n"/>
      <c r="F191" s="25" t="n"/>
      <c r="G191" s="25" t="n"/>
      <c r="H191" s="25">
        <f>IF('詳細入力モード'!AB190="◯",'詳細入力モード'!AB190,"")</f>
        <v/>
      </c>
      <c r="I191" s="25" t="n"/>
      <c r="J191" s="25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2" t="n"/>
    </row>
    <row r="192" ht="15.75" customHeight="1" s="44">
      <c r="A192" s="25">
        <f>IF('詳細入力モード'!T191="◯",'詳細入力モード'!A191,"")</f>
        <v/>
      </c>
      <c r="B192" s="25">
        <f>IF('詳細入力モード'!T191="◯",'詳細入力モード'!S191,"")</f>
        <v/>
      </c>
      <c r="C192" s="25">
        <f>IF('詳細入力モード'!T191="◯",'詳細入力モード'!W191,"")</f>
        <v/>
      </c>
      <c r="D192" s="25">
        <f>IF('詳細入力モード'!T191="◯",'詳細入力モード'!R191,"")</f>
        <v/>
      </c>
      <c r="E192" s="25" t="n"/>
      <c r="F192" s="25" t="n"/>
      <c r="G192" s="25" t="n"/>
      <c r="H192" s="25">
        <f>IF('詳細入力モード'!AB191="◯",'詳細入力モード'!AB191,"")</f>
        <v/>
      </c>
      <c r="I192" s="25" t="n"/>
      <c r="J192" s="25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2" t="n"/>
    </row>
    <row r="193" ht="15.75" customHeight="1" s="44">
      <c r="A193" s="25">
        <f>IF('詳細入力モード'!T192="◯",'詳細入力モード'!A192,"")</f>
        <v/>
      </c>
      <c r="B193" s="25">
        <f>IF('詳細入力モード'!T192="◯",'詳細入力モード'!S192,"")</f>
        <v/>
      </c>
      <c r="C193" s="25">
        <f>IF('詳細入力モード'!T192="◯",'詳細入力モード'!W192,"")</f>
        <v/>
      </c>
      <c r="D193" s="25">
        <f>IF('詳細入力モード'!T192="◯",'詳細入力モード'!R192,"")</f>
        <v/>
      </c>
      <c r="E193" s="25" t="n"/>
      <c r="F193" s="25" t="n"/>
      <c r="G193" s="25" t="n"/>
      <c r="H193" s="25">
        <f>IF('詳細入力モード'!AB192="◯",'詳細入力モード'!AB192,"")</f>
        <v/>
      </c>
      <c r="I193" s="25" t="n"/>
      <c r="J193" s="25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2" t="n"/>
    </row>
    <row r="194" ht="15.75" customHeight="1" s="44">
      <c r="A194" s="25">
        <f>IF('詳細入力モード'!T193="◯",'詳細入力モード'!A193,"")</f>
        <v/>
      </c>
      <c r="B194" s="25">
        <f>IF('詳細入力モード'!T193="◯",'詳細入力モード'!S193,"")</f>
        <v/>
      </c>
      <c r="C194" s="25">
        <f>IF('詳細入力モード'!T193="◯",'詳細入力モード'!W193,"")</f>
        <v/>
      </c>
      <c r="D194" s="25">
        <f>IF('詳細入力モード'!T193="◯",'詳細入力モード'!R193,"")</f>
        <v/>
      </c>
      <c r="E194" s="25" t="n"/>
      <c r="F194" s="25" t="n"/>
      <c r="G194" s="25" t="n"/>
      <c r="H194" s="25">
        <f>IF('詳細入力モード'!AB193="◯",'詳細入力モード'!AB193,"")</f>
        <v/>
      </c>
      <c r="I194" s="25" t="n"/>
      <c r="J194" s="25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2" t="n"/>
    </row>
    <row r="195" ht="15.75" customHeight="1" s="44">
      <c r="A195" s="25">
        <f>IF('詳細入力モード'!T194="◯",'詳細入力モード'!A194,"")</f>
        <v/>
      </c>
      <c r="B195" s="25">
        <f>IF('詳細入力モード'!T194="◯",'詳細入力モード'!S194,"")</f>
        <v/>
      </c>
      <c r="C195" s="25">
        <f>IF('詳細入力モード'!T194="◯",'詳細入力モード'!W194,"")</f>
        <v/>
      </c>
      <c r="D195" s="25">
        <f>IF('詳細入力モード'!T194="◯",'詳細入力モード'!R194,"")</f>
        <v/>
      </c>
      <c r="E195" s="25" t="n"/>
      <c r="F195" s="25" t="n"/>
      <c r="G195" s="25" t="n"/>
      <c r="H195" s="25">
        <f>IF('詳細入力モード'!AB194="◯",'詳細入力モード'!AB194,"")</f>
        <v/>
      </c>
      <c r="I195" s="25" t="n"/>
      <c r="J195" s="25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2" t="n"/>
    </row>
    <row r="196" ht="15.75" customHeight="1" s="44">
      <c r="A196" s="25">
        <f>IF('詳細入力モード'!T195="◯",'詳細入力モード'!A195,"")</f>
        <v/>
      </c>
      <c r="B196" s="25">
        <f>IF('詳細入力モード'!T195="◯",'詳細入力モード'!S195,"")</f>
        <v/>
      </c>
      <c r="C196" s="25">
        <f>IF('詳細入力モード'!T195="◯",'詳細入力モード'!W195,"")</f>
        <v/>
      </c>
      <c r="D196" s="25">
        <f>IF('詳細入力モード'!T195="◯",'詳細入力モード'!R195,"")</f>
        <v/>
      </c>
      <c r="E196" s="25" t="n"/>
      <c r="F196" s="25" t="n"/>
      <c r="G196" s="25" t="n"/>
      <c r="H196" s="25">
        <f>IF('詳細入力モード'!AB195="◯",'詳細入力モード'!AB195,"")</f>
        <v/>
      </c>
      <c r="I196" s="25" t="n"/>
      <c r="J196" s="25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2" t="n"/>
    </row>
    <row r="197" ht="15.75" customHeight="1" s="44">
      <c r="A197" s="25">
        <f>IF('詳細入力モード'!T196="◯",'詳細入力モード'!A196,"")</f>
        <v/>
      </c>
      <c r="B197" s="25">
        <f>IF('詳細入力モード'!T196="◯",'詳細入力モード'!S196,"")</f>
        <v/>
      </c>
      <c r="C197" s="25">
        <f>IF('詳細入力モード'!T196="◯",'詳細入力モード'!W196,"")</f>
        <v/>
      </c>
      <c r="D197" s="25">
        <f>IF('詳細入力モード'!T196="◯",'詳細入力モード'!R196,"")</f>
        <v/>
      </c>
      <c r="E197" s="25" t="n"/>
      <c r="F197" s="25" t="n"/>
      <c r="G197" s="25" t="n"/>
      <c r="H197" s="25">
        <f>IF('詳細入力モード'!AB196="◯",'詳細入力モード'!AB196,"")</f>
        <v/>
      </c>
      <c r="I197" s="25" t="n"/>
      <c r="J197" s="25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2" t="n"/>
    </row>
    <row r="198" ht="15.75" customHeight="1" s="44">
      <c r="A198" s="25">
        <f>IF('詳細入力モード'!T197="◯",'詳細入力モード'!A197,"")</f>
        <v/>
      </c>
      <c r="B198" s="25">
        <f>IF('詳細入力モード'!T197="◯",'詳細入力モード'!S197,"")</f>
        <v/>
      </c>
      <c r="C198" s="25">
        <f>IF('詳細入力モード'!T197="◯",'詳細入力モード'!W197,"")</f>
        <v/>
      </c>
      <c r="D198" s="25">
        <f>IF('詳細入力モード'!T197="◯",'詳細入力モード'!R197,"")</f>
        <v/>
      </c>
      <c r="E198" s="25" t="n"/>
      <c r="F198" s="25" t="n"/>
      <c r="G198" s="25" t="n"/>
      <c r="H198" s="25">
        <f>IF('詳細入力モード'!AB197="◯",'詳細入力モード'!AB197,"")</f>
        <v/>
      </c>
      <c r="I198" s="25" t="n"/>
      <c r="J198" s="25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2" t="n"/>
    </row>
    <row r="199" ht="15.75" customHeight="1" s="44">
      <c r="A199" s="25">
        <f>IF('詳細入力モード'!T198="◯",'詳細入力モード'!A198,"")</f>
        <v/>
      </c>
      <c r="B199" s="25">
        <f>IF('詳細入力モード'!T198="◯",'詳細入力モード'!S198,"")</f>
        <v/>
      </c>
      <c r="C199" s="25">
        <f>IF('詳細入力モード'!T198="◯",'詳細入力モード'!W198,"")</f>
        <v/>
      </c>
      <c r="D199" s="25">
        <f>IF('詳細入力モード'!T198="◯",'詳細入力モード'!R198,"")</f>
        <v/>
      </c>
      <c r="E199" s="25" t="n"/>
      <c r="F199" s="25" t="n"/>
      <c r="G199" s="25" t="n"/>
      <c r="H199" s="25">
        <f>IF('詳細入力モード'!AB198="◯",'詳細入力モード'!AB198,"")</f>
        <v/>
      </c>
      <c r="I199" s="25" t="n"/>
      <c r="J199" s="25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2" t="n"/>
    </row>
    <row r="200" ht="15.75" customHeight="1" s="44">
      <c r="A200" s="25">
        <f>IF('詳細入力モード'!T199="◯",'詳細入力モード'!A199,"")</f>
        <v/>
      </c>
      <c r="B200" s="25">
        <f>IF('詳細入力モード'!T199="◯",'詳細入力モード'!S199,"")</f>
        <v/>
      </c>
      <c r="C200" s="25">
        <f>IF('詳細入力モード'!T199="◯",'詳細入力モード'!W199,"")</f>
        <v/>
      </c>
      <c r="D200" s="25">
        <f>IF('詳細入力モード'!T199="◯",'詳細入力モード'!R199,"")</f>
        <v/>
      </c>
      <c r="E200" s="25" t="n"/>
      <c r="F200" s="25" t="n"/>
      <c r="G200" s="25" t="n"/>
      <c r="H200" s="25">
        <f>IF('詳細入力モード'!AB199="◯",'詳細入力モード'!AB199,"")</f>
        <v/>
      </c>
      <c r="I200" s="25" t="n"/>
      <c r="J200" s="25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2" t="n"/>
    </row>
    <row r="201" ht="15.75" customHeight="1" s="44">
      <c r="A201" s="25">
        <f>IF('詳細入力モード'!T200="◯",'詳細入力モード'!A200,"")</f>
        <v/>
      </c>
      <c r="B201" s="25">
        <f>IF('詳細入力モード'!T200="◯",'詳細入力モード'!S200,"")</f>
        <v/>
      </c>
      <c r="C201" s="25">
        <f>IF('詳細入力モード'!T200="◯",'詳細入力モード'!W200,"")</f>
        <v/>
      </c>
      <c r="D201" s="25">
        <f>IF('詳細入力モード'!T200="◯",'詳細入力モード'!R200,"")</f>
        <v/>
      </c>
      <c r="E201" s="25" t="n"/>
      <c r="F201" s="25" t="n"/>
      <c r="G201" s="25" t="n"/>
      <c r="H201" s="25">
        <f>IF('詳細入力モード'!AB200="◯",'詳細入力モード'!AB200,"")</f>
        <v/>
      </c>
      <c r="I201" s="25" t="n"/>
      <c r="J201" s="25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2" t="n"/>
    </row>
    <row r="202" ht="15.75" customHeight="1" s="44">
      <c r="A202" s="25">
        <f>IF('詳細入力モード'!T201="◯",'詳細入力モード'!A201,"")</f>
        <v/>
      </c>
      <c r="B202" s="25">
        <f>IF('詳細入力モード'!T201="◯",'詳細入力モード'!S201,"")</f>
        <v/>
      </c>
      <c r="C202" s="25">
        <f>IF('詳細入力モード'!T201="◯",'詳細入力モード'!W201,"")</f>
        <v/>
      </c>
      <c r="D202" s="25">
        <f>IF('詳細入力モード'!T201="◯",'詳細入力モード'!R201,"")</f>
        <v/>
      </c>
      <c r="E202" s="25" t="n"/>
      <c r="F202" s="25" t="n"/>
      <c r="G202" s="25" t="n"/>
      <c r="H202" s="25">
        <f>IF('詳細入力モード'!AB201="◯",'詳細入力モード'!AB201,"")</f>
        <v/>
      </c>
      <c r="I202" s="25" t="n"/>
      <c r="J202" s="25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2" t="n"/>
    </row>
    <row r="203" ht="15.75" customHeight="1" s="44">
      <c r="A203" s="25">
        <f>IF('詳細入力モード'!T202="◯",'詳細入力モード'!A202,"")</f>
        <v/>
      </c>
      <c r="B203" s="25">
        <f>IF('詳細入力モード'!T202="◯",'詳細入力モード'!S202,"")</f>
        <v/>
      </c>
      <c r="C203" s="25">
        <f>IF('詳細入力モード'!T202="◯",'詳細入力モード'!W202,"")</f>
        <v/>
      </c>
      <c r="D203" s="25">
        <f>IF('詳細入力モード'!T202="◯",'詳細入力モード'!R202,"")</f>
        <v/>
      </c>
      <c r="E203" s="25" t="n"/>
      <c r="F203" s="25" t="n"/>
      <c r="G203" s="25" t="n"/>
      <c r="H203" s="25">
        <f>IF('詳細入力モード'!AB202="◯",'詳細入力モード'!AB202,"")</f>
        <v/>
      </c>
      <c r="I203" s="25" t="n"/>
      <c r="J203" s="25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2" t="n"/>
    </row>
    <row r="204" ht="15.75" customHeight="1" s="4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2" t="n"/>
    </row>
    <row r="205" ht="15.75" customHeight="1" s="44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2" t="n"/>
    </row>
    <row r="206" ht="15.75" customHeight="1" s="44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2" t="n"/>
    </row>
    <row r="207" ht="15.75" customHeight="1" s="44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2" t="n"/>
    </row>
    <row r="208" ht="15.75" customHeight="1" s="44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2" t="n"/>
    </row>
    <row r="209" ht="15.75" customHeight="1" s="44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2" t="n"/>
    </row>
    <row r="210" ht="15.75" customHeight="1" s="44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2" t="n"/>
    </row>
    <row r="211" ht="15.75" customHeight="1" s="44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2" t="n"/>
    </row>
    <row r="212" ht="15.75" customHeight="1" s="44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2" t="n"/>
    </row>
    <row r="213" ht="15.75" customHeight="1" s="44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2" t="n"/>
    </row>
    <row r="214" ht="15.75" customHeight="1" s="4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2" t="n"/>
    </row>
    <row r="215" ht="15.75" customHeight="1" s="44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2" t="n"/>
    </row>
    <row r="216" ht="15.75" customHeight="1" s="44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2" t="n"/>
    </row>
    <row r="217" ht="15.75" customHeight="1" s="44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2" t="n"/>
    </row>
    <row r="218" ht="15.75" customHeight="1" s="44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2" t="n"/>
    </row>
    <row r="219" ht="15.75" customHeight="1" s="44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2" t="n"/>
    </row>
    <row r="220" ht="15.75" customHeight="1" s="44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2" t="n"/>
    </row>
    <row r="221" ht="15.75" customHeight="1" s="44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2" t="n"/>
    </row>
    <row r="222" ht="15.75" customHeight="1" s="44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2" t="n"/>
    </row>
    <row r="223" ht="15.75" customHeight="1" s="44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2" t="n"/>
    </row>
    <row r="224" ht="15.75" customHeight="1" s="4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2" t="n"/>
    </row>
    <row r="225" ht="15.75" customHeight="1" s="44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2" t="n"/>
    </row>
    <row r="226" ht="15.75" customHeight="1" s="44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2" t="n"/>
    </row>
    <row r="227" ht="15.75" customHeight="1" s="44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2" t="n"/>
    </row>
    <row r="228" ht="15.75" customHeight="1" s="44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2" t="n"/>
    </row>
    <row r="229" ht="15.75" customHeight="1" s="44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2" t="n"/>
    </row>
    <row r="230" ht="15.75" customHeight="1" s="44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2" t="n"/>
    </row>
    <row r="231" ht="15.75" customHeight="1" s="44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2" t="n"/>
    </row>
    <row r="232" ht="15.75" customHeight="1" s="44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2" t="n"/>
    </row>
    <row r="233" ht="15.75" customHeight="1" s="44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2" t="n"/>
    </row>
    <row r="234" ht="15.75" customHeight="1" s="4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2" t="n"/>
    </row>
    <row r="235" ht="15.75" customHeight="1" s="44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2" t="n"/>
    </row>
    <row r="236" ht="15.75" customHeight="1" s="44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2" t="n"/>
    </row>
    <row r="237" ht="15.75" customHeight="1" s="44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2" t="n"/>
    </row>
    <row r="238" ht="15.75" customHeight="1" s="44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2" t="n"/>
    </row>
    <row r="239" ht="15.75" customHeight="1" s="44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2" t="n"/>
    </row>
    <row r="240" ht="15.75" customHeight="1" s="44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2" t="n"/>
    </row>
    <row r="241" ht="15.75" customHeight="1" s="44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2" t="n"/>
    </row>
    <row r="242" ht="15.75" customHeight="1" s="44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2" t="n"/>
    </row>
    <row r="243" ht="15.75" customHeight="1" s="44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2" t="n"/>
    </row>
    <row r="244" ht="15.75" customHeight="1" s="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2" t="n"/>
    </row>
    <row r="245" ht="15.75" customHeight="1" s="44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2" t="n"/>
    </row>
    <row r="246" ht="15.75" customHeight="1" s="44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2" t="n"/>
    </row>
    <row r="247" ht="15.75" customHeight="1" s="44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2" t="n"/>
    </row>
    <row r="248" ht="15.75" customHeight="1" s="44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2" t="n"/>
    </row>
    <row r="249" ht="15.75" customHeight="1" s="44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2" t="n"/>
    </row>
    <row r="250" ht="15.75" customHeight="1" s="44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2" t="n"/>
    </row>
    <row r="251" ht="15.75" customHeight="1" s="44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2" t="n"/>
    </row>
    <row r="252" ht="15.75" customHeight="1" s="44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2" t="n"/>
    </row>
    <row r="253" ht="15.75" customHeight="1" s="44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2" t="n"/>
    </row>
    <row r="254" ht="15.75" customHeight="1" s="4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2" t="n"/>
    </row>
    <row r="255" ht="15.75" customHeight="1" s="44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2" t="n"/>
    </row>
    <row r="256" ht="15.75" customHeight="1" s="44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2" t="n"/>
    </row>
    <row r="257" ht="15.75" customHeight="1" s="44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2" t="n"/>
    </row>
    <row r="258" ht="15.75" customHeight="1" s="44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2" t="n"/>
    </row>
    <row r="259" ht="15.75" customHeight="1" s="44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2" t="n"/>
    </row>
    <row r="260" ht="15.75" customHeight="1" s="44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2" t="n"/>
    </row>
    <row r="261" ht="15.75" customHeight="1" s="44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2" t="n"/>
    </row>
    <row r="262" ht="15.75" customHeight="1" s="44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2" t="n"/>
    </row>
    <row r="263" ht="15.75" customHeight="1" s="44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2" t="n"/>
    </row>
    <row r="264" ht="15.75" customHeight="1" s="4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2" t="n"/>
    </row>
    <row r="265" ht="15.75" customHeight="1" s="44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2" t="n"/>
    </row>
    <row r="266" ht="15.75" customHeight="1" s="44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2" t="n"/>
    </row>
    <row r="267" ht="15.75" customHeight="1" s="44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2" t="n"/>
    </row>
    <row r="268" ht="15.75" customHeight="1" s="44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2" t="n"/>
    </row>
    <row r="269" ht="15.75" customHeight="1" s="44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2" t="n"/>
    </row>
    <row r="270" ht="15.75" customHeight="1" s="44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2" t="n"/>
    </row>
    <row r="271" ht="15.75" customHeight="1" s="44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2" t="n"/>
    </row>
    <row r="272" ht="15.75" customHeight="1" s="44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2" t="n"/>
    </row>
    <row r="273" ht="15.75" customHeight="1" s="44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2" t="n"/>
    </row>
    <row r="274" ht="15.75" customHeight="1" s="4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2" t="n"/>
    </row>
    <row r="275" ht="15.75" customHeight="1" s="44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2" t="n"/>
    </row>
    <row r="276" ht="15.75" customHeight="1" s="44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2" t="n"/>
    </row>
    <row r="277" ht="15.75" customHeight="1" s="44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2" t="n"/>
    </row>
    <row r="278" ht="15.75" customHeight="1" s="44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2" t="n"/>
    </row>
    <row r="279" ht="15.75" customHeight="1" s="44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2" t="n"/>
    </row>
    <row r="280" ht="15.75" customHeight="1" s="44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2" t="n"/>
    </row>
    <row r="281" ht="15.75" customHeight="1" s="44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2" t="n"/>
    </row>
    <row r="282" ht="15.75" customHeight="1" s="44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2" t="n"/>
    </row>
    <row r="283" ht="15.75" customHeight="1" s="44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2" t="n"/>
    </row>
    <row r="284" ht="15.75" customHeight="1" s="4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2" t="n"/>
    </row>
    <row r="285" ht="15.75" customHeight="1" s="44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2" t="n"/>
    </row>
    <row r="286" ht="15.75" customHeight="1" s="44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2" t="n"/>
    </row>
    <row r="287" ht="15.75" customHeight="1" s="44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</row>
    <row r="288" ht="15.75" customHeight="1" s="44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2" t="n"/>
    </row>
    <row r="289" ht="15.75" customHeight="1" s="44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2" t="n"/>
    </row>
    <row r="290" ht="15.75" customHeight="1" s="44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2" t="n"/>
    </row>
    <row r="291" ht="15.75" customHeight="1" s="44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2" t="n"/>
    </row>
    <row r="292" ht="15.75" customHeight="1" s="44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2" t="n"/>
    </row>
    <row r="293" ht="15.75" customHeight="1" s="44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2" t="n"/>
    </row>
    <row r="294" ht="15.75" customHeight="1" s="4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2" t="n"/>
    </row>
    <row r="295" ht="15.75" customHeight="1" s="44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2" t="n"/>
    </row>
    <row r="296" ht="15.75" customHeight="1" s="44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2" t="n"/>
    </row>
    <row r="297" ht="15.75" customHeight="1" s="44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2" t="n"/>
    </row>
    <row r="298" ht="15.75" customHeight="1" s="44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2" t="n"/>
    </row>
    <row r="299" ht="15.75" customHeight="1" s="44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2" t="n"/>
    </row>
    <row r="300" ht="15.75" customHeight="1" s="44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2" t="n"/>
    </row>
    <row r="301" ht="15.75" customHeight="1" s="44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2" t="n"/>
    </row>
    <row r="302" ht="15.75" customHeight="1" s="44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2" t="n"/>
    </row>
    <row r="303" ht="15.75" customHeight="1" s="44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2" t="n"/>
    </row>
    <row r="304" ht="15.75" customHeight="1" s="4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2" t="n"/>
    </row>
    <row r="305" ht="15.75" customHeight="1" s="44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2" t="n"/>
    </row>
    <row r="306" ht="15.75" customHeight="1" s="44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2" t="n"/>
    </row>
    <row r="307" ht="15.75" customHeight="1" s="44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2" t="n"/>
    </row>
    <row r="308" ht="15.75" customHeight="1" s="44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2" t="n"/>
    </row>
    <row r="309" ht="15.75" customHeight="1" s="44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2" t="n"/>
    </row>
    <row r="310" ht="15.75" customHeight="1" s="44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2" t="n"/>
    </row>
    <row r="311" ht="15.75" customHeight="1" s="44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2" t="n"/>
    </row>
    <row r="312" ht="15.75" customHeight="1" s="44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2" t="n"/>
    </row>
    <row r="313" ht="15.75" customHeight="1" s="44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2" t="n"/>
    </row>
    <row r="314" ht="15.75" customHeight="1" s="4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2" t="n"/>
    </row>
    <row r="315" ht="15.75" customHeight="1" s="44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2" t="n"/>
    </row>
    <row r="316" ht="15.75" customHeight="1" s="44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2" t="n"/>
    </row>
    <row r="317" ht="15.75" customHeight="1" s="44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2" t="n"/>
    </row>
    <row r="318" ht="15.75" customHeight="1" s="44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2" t="n"/>
    </row>
    <row r="319" ht="15.75" customHeight="1" s="44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2" t="n"/>
    </row>
    <row r="320" ht="15.75" customHeight="1" s="44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2" t="n"/>
    </row>
    <row r="321" ht="15.75" customHeight="1" s="44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2" t="n"/>
    </row>
    <row r="322" ht="15.75" customHeight="1" s="44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2" t="n"/>
    </row>
    <row r="323" ht="15.75" customHeight="1" s="44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2" t="n"/>
    </row>
    <row r="324" ht="15.75" customHeight="1" s="4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2" t="n"/>
    </row>
    <row r="325" ht="15.75" customHeight="1" s="44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2" t="n"/>
    </row>
    <row r="326" ht="15.75" customHeight="1" s="44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2" t="n"/>
    </row>
    <row r="327" ht="15.75" customHeight="1" s="44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2" t="n"/>
    </row>
    <row r="328" ht="15.75" customHeight="1" s="44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2" t="n"/>
    </row>
    <row r="329" ht="15.75" customHeight="1" s="44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2" t="n"/>
    </row>
    <row r="330" ht="15.75" customHeight="1" s="44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2" t="n"/>
    </row>
    <row r="331" ht="15.75" customHeight="1" s="44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2" t="n"/>
    </row>
    <row r="332" ht="15.75" customHeight="1" s="44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2" t="n"/>
    </row>
    <row r="333" ht="15.75" customHeight="1" s="44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2" t="n"/>
    </row>
    <row r="334" ht="15.75" customHeight="1" s="4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2" t="n"/>
    </row>
    <row r="335" ht="15.75" customHeight="1" s="44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2" t="n"/>
    </row>
    <row r="336" ht="15.75" customHeight="1" s="44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2" t="n"/>
    </row>
    <row r="337" ht="15.75" customHeight="1" s="44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2" t="n"/>
    </row>
    <row r="338" ht="15.75" customHeight="1" s="44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2" t="n"/>
    </row>
    <row r="339" ht="15.75" customHeight="1" s="44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2" t="n"/>
    </row>
    <row r="340" ht="15.75" customHeight="1" s="44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2" t="n"/>
    </row>
    <row r="341" ht="15.75" customHeight="1" s="44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2" t="n"/>
    </row>
    <row r="342" ht="15.75" customHeight="1" s="44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2" t="n"/>
    </row>
    <row r="343" ht="15.75" customHeight="1" s="44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2" t="n"/>
    </row>
    <row r="344" ht="15.75" customHeight="1" s="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2" t="n"/>
    </row>
    <row r="345" ht="15.75" customHeight="1" s="44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2" t="n"/>
    </row>
    <row r="346" ht="15.75" customHeight="1" s="44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2" t="n"/>
    </row>
    <row r="347" ht="15.75" customHeight="1" s="44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2" t="n"/>
    </row>
    <row r="348" ht="15.75" customHeight="1" s="44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2" t="n"/>
    </row>
    <row r="349" ht="15.75" customHeight="1" s="44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</row>
    <row r="350" ht="15.75" customHeight="1" s="44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</row>
    <row r="351" ht="15.75" customHeight="1" s="44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</row>
    <row r="352" ht="15.75" customHeight="1" s="44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</row>
    <row r="353" ht="15.75" customHeight="1" s="44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</row>
    <row r="354" ht="15.75" customHeight="1" s="4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</row>
    <row r="355" ht="15.75" customHeight="1" s="44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</row>
    <row r="356" ht="15.75" customHeight="1" s="44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</row>
    <row r="357" ht="15.75" customHeight="1" s="44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</row>
    <row r="358" ht="15.75" customHeight="1" s="44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</row>
    <row r="359" ht="15.75" customHeight="1" s="44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</row>
    <row r="360" ht="15.75" customHeight="1" s="44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</row>
    <row r="361" ht="15.75" customHeight="1" s="44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</row>
    <row r="362" ht="15.75" customHeight="1" s="44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</row>
    <row r="363" ht="15.75" customHeight="1" s="44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</row>
    <row r="364" ht="15.75" customHeight="1" s="4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2" t="n"/>
    </row>
    <row r="365" ht="15.75" customHeight="1" s="44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</row>
    <row r="366" ht="15.75" customHeight="1" s="44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</row>
    <row r="367" ht="15.75" customHeight="1" s="44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</row>
    <row r="368" ht="15.75" customHeight="1" s="44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</row>
    <row r="369" ht="15.75" customHeight="1" s="44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</row>
    <row r="370" ht="15.75" customHeight="1" s="44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</row>
    <row r="371" ht="15.75" customHeight="1" s="44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</row>
    <row r="372" ht="15.75" customHeight="1" s="44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</row>
    <row r="373" ht="15.75" customHeight="1" s="44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</row>
    <row r="374" ht="15.75" customHeight="1" s="4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</row>
    <row r="375" ht="15.75" customHeight="1" s="44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</row>
    <row r="376" ht="15.75" customHeight="1" s="44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</row>
    <row r="377" ht="15.75" customHeight="1" s="44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</row>
    <row r="378" ht="15.75" customHeight="1" s="44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</row>
    <row r="379" ht="15.75" customHeight="1" s="44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</row>
    <row r="380" ht="15.75" customHeight="1" s="44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</row>
    <row r="381" ht="15.75" customHeight="1" s="44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</row>
    <row r="382" ht="15.75" customHeight="1" s="44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</row>
    <row r="383" ht="15.75" customHeight="1" s="44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</row>
    <row r="384" ht="15.75" customHeight="1" s="4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</row>
    <row r="385" ht="15.75" customHeight="1" s="44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</row>
    <row r="386" ht="15.75" customHeight="1" s="44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</row>
    <row r="387" ht="15.75" customHeight="1" s="44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</row>
    <row r="388" ht="15.75" customHeight="1" s="44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</row>
    <row r="389" ht="15.75" customHeight="1" s="44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</row>
    <row r="390" ht="15.75" customHeight="1" s="44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</row>
    <row r="391" ht="15.75" customHeight="1" s="44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</row>
    <row r="392" ht="15.75" customHeight="1" s="44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</row>
    <row r="393" ht="15.75" customHeight="1" s="44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</row>
    <row r="394" ht="15.75" customHeight="1" s="4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</row>
    <row r="395" ht="15.75" customHeight="1" s="44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</row>
    <row r="396" ht="15.75" customHeight="1" s="44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</row>
    <row r="397" ht="15.75" customHeight="1" s="44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</row>
    <row r="398" ht="15.75" customHeight="1" s="44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</row>
    <row r="399" ht="15.75" customHeight="1" s="44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</row>
    <row r="400" ht="15.75" customHeight="1" s="44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</row>
    <row r="401" ht="15.75" customHeight="1" s="44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</row>
    <row r="402" ht="15.75" customHeight="1" s="44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</row>
    <row r="403" ht="15.75" customHeight="1" s="44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</row>
    <row r="404" ht="15.75" customHeight="1" s="4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</row>
    <row r="405" ht="15.75" customHeight="1" s="44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</row>
    <row r="406" ht="15.75" customHeight="1" s="44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</row>
    <row r="407" ht="15.75" customHeight="1" s="44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</row>
    <row r="408" ht="15.75" customHeight="1" s="44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</row>
    <row r="409" ht="15.75" customHeight="1" s="44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</row>
    <row r="410" ht="15.75" customHeight="1" s="44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</row>
    <row r="411" ht="15.75" customHeight="1" s="44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</row>
    <row r="412" ht="15.75" customHeight="1" s="44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</row>
    <row r="413" ht="15.75" customHeight="1" s="44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</row>
    <row r="414" ht="15.75" customHeight="1" s="4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</row>
    <row r="415" ht="15.75" customHeight="1" s="44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</row>
    <row r="416" ht="15.75" customHeight="1" s="44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</row>
    <row r="417" ht="15.75" customHeight="1" s="44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</row>
    <row r="418" ht="15.75" customHeight="1" s="44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</row>
    <row r="419" ht="15.75" customHeight="1" s="44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</row>
    <row r="420" ht="15.75" customHeight="1" s="44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</row>
    <row r="421" ht="15.75" customHeight="1" s="44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</row>
    <row r="422" ht="15.75" customHeight="1" s="44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</row>
    <row r="423" ht="15.75" customHeight="1" s="44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</row>
    <row r="424" ht="15.75" customHeight="1" s="4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</row>
    <row r="425" ht="15.75" customHeight="1" s="44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</row>
    <row r="426" ht="15.75" customHeight="1" s="44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</row>
    <row r="427" ht="15.75" customHeight="1" s="44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</row>
    <row r="428" ht="15.75" customHeight="1" s="44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</row>
    <row r="429" ht="15.75" customHeight="1" s="44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</row>
    <row r="430" ht="15.75" customHeight="1" s="44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</row>
    <row r="431" ht="15.75" customHeight="1" s="44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</row>
    <row r="432" ht="15.75" customHeight="1" s="44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</row>
    <row r="433" ht="15.75" customHeight="1" s="44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</row>
    <row r="434" ht="15.75" customHeight="1" s="4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</row>
    <row r="435" ht="15.75" customHeight="1" s="44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</row>
    <row r="436" ht="15.75" customHeight="1" s="44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</row>
    <row r="437" ht="15.75" customHeight="1" s="44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</row>
    <row r="438" ht="15.75" customHeight="1" s="44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</row>
    <row r="439" ht="15.75" customHeight="1" s="44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</row>
    <row r="440" ht="15.75" customHeight="1" s="44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</row>
    <row r="441" ht="15.75" customHeight="1" s="44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</row>
    <row r="442" ht="15.75" customHeight="1" s="44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</row>
    <row r="443" ht="15.75" customHeight="1" s="44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</row>
    <row r="444" ht="15.75" customHeight="1" s="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</row>
    <row r="445" ht="15.75" customHeight="1" s="44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</row>
    <row r="446" ht="15.75" customHeight="1" s="44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</row>
    <row r="447" ht="15.75" customHeight="1" s="44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</row>
    <row r="448" ht="15.75" customHeight="1" s="44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</row>
    <row r="449" ht="15.75" customHeight="1" s="44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</row>
    <row r="450" ht="15.75" customHeight="1" s="44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</row>
    <row r="451" ht="15.75" customHeight="1" s="44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</row>
    <row r="452" ht="15.75" customHeight="1" s="44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</row>
    <row r="453" ht="15.75" customHeight="1" s="44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</row>
    <row r="454" ht="15.75" customHeight="1" s="4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</row>
    <row r="455" ht="15.75" customHeight="1" s="44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</row>
    <row r="456" ht="15.75" customHeight="1" s="44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</row>
    <row r="457" ht="15.75" customHeight="1" s="44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</row>
    <row r="458" ht="15.75" customHeight="1" s="44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</row>
    <row r="459" ht="15.75" customHeight="1" s="44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</row>
    <row r="460" ht="15.75" customHeight="1" s="44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</row>
    <row r="461" ht="15.75" customHeight="1" s="44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</row>
    <row r="462" ht="15.75" customHeight="1" s="44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</row>
    <row r="463" ht="15.75" customHeight="1" s="44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</row>
    <row r="464" ht="15.75" customHeight="1" s="4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</row>
    <row r="465" ht="15.75" customHeight="1" s="44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</row>
    <row r="466" ht="15.75" customHeight="1" s="44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</row>
    <row r="467" ht="15.75" customHeight="1" s="44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</row>
    <row r="468" ht="15.75" customHeight="1" s="44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</row>
    <row r="469" ht="15.75" customHeight="1" s="44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</row>
    <row r="470" ht="15.75" customHeight="1" s="44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</row>
    <row r="471" ht="15.75" customHeight="1" s="44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</row>
    <row r="472" ht="15.75" customHeight="1" s="44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</row>
    <row r="473" ht="15.75" customHeight="1" s="44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</row>
    <row r="474" ht="15.75" customHeight="1" s="4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</row>
    <row r="475" ht="15.75" customHeight="1" s="44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</row>
    <row r="476" ht="15.75" customHeight="1" s="44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</row>
    <row r="477" ht="15.75" customHeight="1" s="44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</row>
    <row r="478" ht="15.75" customHeight="1" s="44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</row>
    <row r="479" ht="15.75" customHeight="1" s="44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</row>
    <row r="480" ht="15.75" customHeight="1" s="44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</row>
    <row r="481" ht="15.75" customHeight="1" s="44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</row>
    <row r="482" ht="15.75" customHeight="1" s="44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</row>
    <row r="483" ht="15.75" customHeight="1" s="44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</row>
    <row r="484" ht="15.75" customHeight="1" s="4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</row>
    <row r="485" ht="15.75" customHeight="1" s="44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</row>
    <row r="486" ht="15.75" customHeight="1" s="44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</row>
    <row r="487" ht="15.75" customHeight="1" s="44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</row>
    <row r="488" ht="15.75" customHeight="1" s="44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</row>
    <row r="489" ht="15.75" customHeight="1" s="44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</row>
    <row r="490" ht="15.75" customHeight="1" s="44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</row>
    <row r="491" ht="15.75" customHeight="1" s="44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</row>
    <row r="492" ht="15.75" customHeight="1" s="44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</row>
    <row r="493" ht="15.75" customHeight="1" s="44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</row>
    <row r="494" ht="15.75" customHeight="1" s="4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</row>
    <row r="495" ht="15.75" customHeight="1" s="44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</row>
    <row r="496" ht="15.75" customHeight="1" s="44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44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44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44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44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44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44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44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4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44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44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44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44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44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44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44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44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44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4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44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44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44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44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44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44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44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44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44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4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44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44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44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44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44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44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44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44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44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4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44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44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44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44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44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44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44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44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44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44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44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44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44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44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44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44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44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44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4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44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44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44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44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44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44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44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44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44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4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44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44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44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44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44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44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44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44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44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4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44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5.75" customHeight="1" s="44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5.75" customHeight="1" s="44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5.75" customHeight="1" s="44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5.75" customHeight="1" s="44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5.75" customHeight="1" s="44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5.75" customHeight="1" s="44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5.75" customHeight="1" s="44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5.75" customHeight="1" s="44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5.75" customHeight="1" s="4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5.75" customHeight="1" s="44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5.75" customHeight="1" s="44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5.75" customHeight="1" s="44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5.75" customHeight="1" s="44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5.75" customHeight="1" s="44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5.75" customHeight="1" s="44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5.75" customHeight="1" s="44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5.75" customHeight="1" s="44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5.75" customHeight="1" s="44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5.75" customHeight="1" s="4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5.75" customHeight="1" s="44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5.75" customHeight="1" s="44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5.75" customHeight="1" s="44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5.75" customHeight="1" s="44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5.75" customHeight="1" s="44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5.75" customHeight="1" s="44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5.75" customHeight="1" s="44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5.75" customHeight="1" s="44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5.75" customHeight="1" s="44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5.75" customHeight="1" s="4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5.75" customHeight="1" s="44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5.75" customHeight="1" s="44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5.75" customHeight="1" s="44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5.75" customHeight="1" s="44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5.75" customHeight="1" s="44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5.75" customHeight="1" s="44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5.75" customHeight="1" s="44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5.75" customHeight="1" s="44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</row>
    <row r="613" ht="15.75" customHeight="1" s="44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</row>
    <row r="614" ht="15.75" customHeight="1" s="4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</row>
    <row r="615" ht="15.75" customHeight="1" s="44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</row>
    <row r="616" ht="15.75" customHeight="1" s="44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</row>
    <row r="617" ht="15.75" customHeight="1" s="44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</row>
    <row r="618" ht="15.75" customHeight="1" s="44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</row>
    <row r="619" ht="15.75" customHeight="1" s="44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</row>
    <row r="620" ht="15.75" customHeight="1" s="44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</row>
    <row r="621" ht="15.75" customHeight="1" s="44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</row>
    <row r="622" ht="15.75" customHeight="1" s="44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</row>
    <row r="623" ht="15.75" customHeight="1" s="44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</row>
    <row r="624" ht="15.75" customHeight="1" s="4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</row>
    <row r="625" ht="15.75" customHeight="1" s="44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</row>
    <row r="626" ht="15.75" customHeight="1" s="44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</row>
    <row r="627" ht="15.75" customHeight="1" s="44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</row>
    <row r="628" ht="15.75" customHeight="1" s="44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</row>
    <row r="629" ht="15.75" customHeight="1" s="44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</row>
    <row r="630" ht="15.75" customHeight="1" s="44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</row>
    <row r="631" ht="15.75" customHeight="1" s="44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</row>
    <row r="632" ht="15.75" customHeight="1" s="44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</row>
    <row r="633" ht="15.75" customHeight="1" s="44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</row>
    <row r="634" ht="15.75" customHeight="1" s="4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</row>
    <row r="635" ht="15.75" customHeight="1" s="44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</row>
    <row r="636" ht="15.75" customHeight="1" s="44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</row>
    <row r="637" ht="15.75" customHeight="1" s="44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</row>
    <row r="638" ht="15.75" customHeight="1" s="44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</row>
    <row r="639" ht="15.75" customHeight="1" s="44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</row>
    <row r="640" ht="15.75" customHeight="1" s="44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</row>
    <row r="641" ht="15.75" customHeight="1" s="44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</row>
    <row r="642" ht="15.75" customHeight="1" s="44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</row>
    <row r="643" ht="15.75" customHeight="1" s="44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</row>
    <row r="644" ht="15.75" customHeight="1" s="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</row>
    <row r="645" ht="15.75" customHeight="1" s="44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</row>
    <row r="646" ht="15.75" customHeight="1" s="44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</row>
    <row r="647" ht="15.75" customHeight="1" s="44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</row>
    <row r="648" ht="15.75" customHeight="1" s="44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</row>
    <row r="649" ht="15.75" customHeight="1" s="44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</row>
    <row r="650" ht="15.75" customHeight="1" s="44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</row>
    <row r="651" ht="15.75" customHeight="1" s="44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</row>
    <row r="652" ht="15.75" customHeight="1" s="44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</row>
    <row r="653" ht="15.75" customHeight="1" s="44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</row>
    <row r="654" ht="15.75" customHeight="1" s="4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</row>
    <row r="655" ht="15.75" customHeight="1" s="44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</row>
    <row r="656" ht="15.75" customHeight="1" s="44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</row>
    <row r="657" ht="15.75" customHeight="1" s="44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</row>
    <row r="658" ht="15.75" customHeight="1" s="44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</row>
    <row r="659" ht="15.75" customHeight="1" s="44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</row>
    <row r="660" ht="15.75" customHeight="1" s="44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</row>
    <row r="661" ht="15.75" customHeight="1" s="44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</row>
    <row r="662" ht="15.75" customHeight="1" s="44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</row>
    <row r="663" ht="15.75" customHeight="1" s="44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</row>
    <row r="664" ht="15.75" customHeight="1" s="4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</row>
    <row r="665" ht="15.75" customHeight="1" s="44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</row>
    <row r="666" ht="15.75" customHeight="1" s="44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</row>
    <row r="667" ht="15.75" customHeight="1" s="44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</row>
    <row r="668" ht="15.75" customHeight="1" s="44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</row>
    <row r="669" ht="15.75" customHeight="1" s="44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</row>
    <row r="670" ht="15.75" customHeight="1" s="44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</row>
    <row r="671" ht="15.75" customHeight="1" s="44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</row>
    <row r="672" ht="15.75" customHeight="1" s="44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</row>
    <row r="673" ht="15.75" customHeight="1" s="44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</row>
    <row r="674" ht="15.75" customHeight="1" s="4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</row>
    <row r="675" ht="15.75" customHeight="1" s="44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</row>
    <row r="676" ht="15.75" customHeight="1" s="44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</row>
    <row r="677" ht="15.75" customHeight="1" s="44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</row>
    <row r="678" ht="15.75" customHeight="1" s="44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</row>
    <row r="679" ht="15.75" customHeight="1" s="44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</row>
    <row r="680" ht="15.75" customHeight="1" s="44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</row>
    <row r="681" ht="15.75" customHeight="1" s="44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</row>
    <row r="682" ht="15.75" customHeight="1" s="44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</row>
    <row r="683" ht="15.75" customHeight="1" s="44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</row>
    <row r="684" ht="15.75" customHeight="1" s="4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</row>
    <row r="685" ht="15.75" customHeight="1" s="44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</row>
    <row r="686" ht="15.75" customHeight="1" s="44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</row>
    <row r="687" ht="15.75" customHeight="1" s="44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</row>
    <row r="688" ht="15.75" customHeight="1" s="44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</row>
    <row r="689" ht="15.75" customHeight="1" s="44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</row>
    <row r="690" ht="15.75" customHeight="1" s="44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</row>
    <row r="691" ht="15.75" customHeight="1" s="44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</row>
    <row r="692" ht="15.75" customHeight="1" s="44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</row>
    <row r="693" ht="15.75" customHeight="1" s="44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</row>
    <row r="694" ht="15.75" customHeight="1" s="4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</row>
    <row r="695" ht="15.75" customHeight="1" s="44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</row>
    <row r="696" ht="15.75" customHeight="1" s="44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</row>
    <row r="697" ht="15.75" customHeight="1" s="44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</row>
    <row r="698" ht="15.75" customHeight="1" s="44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</row>
    <row r="699" ht="15.75" customHeight="1" s="44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</row>
    <row r="700" ht="15.75" customHeight="1" s="44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</row>
    <row r="701" ht="15.75" customHeight="1" s="44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</row>
    <row r="702" ht="15.75" customHeight="1" s="44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</row>
    <row r="703" ht="15.75" customHeight="1" s="44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</row>
    <row r="704" ht="15.75" customHeight="1" s="4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</row>
    <row r="705" ht="15.75" customHeight="1" s="44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</row>
    <row r="706" ht="15.75" customHeight="1" s="44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</row>
    <row r="707" ht="15.75" customHeight="1" s="44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</row>
    <row r="708" ht="15.75" customHeight="1" s="44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</row>
    <row r="709" ht="15.75" customHeight="1" s="44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</row>
    <row r="710" ht="15.75" customHeight="1" s="44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</row>
    <row r="711" ht="15.75" customHeight="1" s="44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</row>
    <row r="712" ht="15.75" customHeight="1" s="44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</row>
    <row r="713" ht="15.75" customHeight="1" s="44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</row>
    <row r="714" ht="15.75" customHeight="1" s="4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</row>
    <row r="715" ht="15.75" customHeight="1" s="44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</row>
    <row r="716" ht="15.75" customHeight="1" s="44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</row>
    <row r="717" ht="15.75" customHeight="1" s="44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</row>
    <row r="718" ht="15.75" customHeight="1" s="44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</row>
    <row r="719" ht="15.75" customHeight="1" s="44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</row>
    <row r="720" ht="15.75" customHeight="1" s="44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</row>
    <row r="721" ht="15.75" customHeight="1" s="44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</row>
    <row r="722" ht="15.75" customHeight="1" s="44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</row>
    <row r="723" ht="15.75" customHeight="1" s="44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</row>
    <row r="724" ht="15.75" customHeight="1" s="4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</row>
    <row r="725" ht="15.75" customHeight="1" s="44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</row>
    <row r="726" ht="15.75" customHeight="1" s="44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</row>
    <row r="727" ht="15.75" customHeight="1" s="44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</row>
    <row r="728" ht="15.75" customHeight="1" s="44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</row>
    <row r="729" ht="15.75" customHeight="1" s="44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</row>
    <row r="730" ht="15.75" customHeight="1" s="44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</row>
    <row r="731" ht="15.75" customHeight="1" s="44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</row>
    <row r="732" ht="15.75" customHeight="1" s="44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</row>
    <row r="733" ht="15.75" customHeight="1" s="44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</row>
    <row r="734" ht="15.75" customHeight="1" s="4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</row>
    <row r="735" ht="15.75" customHeight="1" s="44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</row>
    <row r="736" ht="15.75" customHeight="1" s="44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</row>
    <row r="737" ht="15.75" customHeight="1" s="44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</row>
    <row r="738" ht="15.75" customHeight="1" s="44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</row>
    <row r="739" ht="15.75" customHeight="1" s="44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</row>
    <row r="740" ht="15.75" customHeight="1" s="44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</row>
    <row r="741" ht="15.75" customHeight="1" s="44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</row>
    <row r="742" ht="15.75" customHeight="1" s="44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</row>
    <row r="743" ht="15.75" customHeight="1" s="44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</row>
    <row r="744" ht="15.75" customHeight="1" s="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</row>
    <row r="745" ht="15.75" customHeight="1" s="44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</row>
    <row r="746" ht="15.75" customHeight="1" s="44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</row>
    <row r="747" ht="15.75" customHeight="1" s="44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</row>
    <row r="748" ht="15.75" customHeight="1" s="44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</row>
    <row r="749" ht="15.75" customHeight="1" s="44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</row>
    <row r="750" ht="15.75" customHeight="1" s="44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</row>
    <row r="751" ht="15.75" customHeight="1" s="44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</row>
    <row r="752" ht="15.75" customHeight="1" s="44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</row>
    <row r="753" ht="15.75" customHeight="1" s="44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</row>
    <row r="754" ht="15.75" customHeight="1" s="4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</row>
    <row r="755" ht="15.75" customHeight="1" s="44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</row>
    <row r="756" ht="15.75" customHeight="1" s="44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</row>
    <row r="757" ht="15.75" customHeight="1" s="44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</row>
    <row r="758" ht="15.75" customHeight="1" s="44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</row>
    <row r="759" ht="15.75" customHeight="1" s="44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</row>
    <row r="760" ht="15.75" customHeight="1" s="44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</row>
    <row r="761" ht="15.75" customHeight="1" s="44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</row>
    <row r="762" ht="15.75" customHeight="1" s="44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</row>
    <row r="763" ht="15.75" customHeight="1" s="44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</row>
    <row r="764" ht="15.75" customHeight="1" s="4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</row>
    <row r="765" ht="15.75" customHeight="1" s="44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</row>
    <row r="766" ht="15.75" customHeight="1" s="44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</row>
    <row r="767" ht="15.75" customHeight="1" s="44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</row>
    <row r="768" ht="15.75" customHeight="1" s="44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</row>
    <row r="769" ht="15.75" customHeight="1" s="44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</row>
    <row r="770" ht="15.75" customHeight="1" s="44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</row>
    <row r="771" ht="15.75" customHeight="1" s="44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</row>
    <row r="772" ht="15.75" customHeight="1" s="44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</row>
    <row r="773" ht="15.75" customHeight="1" s="44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</row>
    <row r="774" ht="15.75" customHeight="1" s="4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</row>
    <row r="775" ht="15.75" customHeight="1" s="44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</row>
    <row r="776" ht="15.75" customHeight="1" s="44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</row>
    <row r="777" ht="15.75" customHeight="1" s="44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</row>
    <row r="778" ht="15.75" customHeight="1" s="44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</row>
    <row r="779" ht="15.75" customHeight="1" s="44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</row>
    <row r="780" ht="15.75" customHeight="1" s="44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</row>
    <row r="781" ht="15.75" customHeight="1" s="44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</row>
    <row r="782" ht="15.75" customHeight="1" s="44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</row>
    <row r="783" ht="15.75" customHeight="1" s="44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</row>
    <row r="784" ht="15.75" customHeight="1" s="4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</row>
    <row r="785" ht="15.75" customHeight="1" s="44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</row>
    <row r="786" ht="15.75" customHeight="1" s="44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</row>
    <row r="787" ht="15.75" customHeight="1" s="44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</row>
    <row r="788" ht="15.75" customHeight="1" s="44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</row>
    <row r="789" ht="15.75" customHeight="1" s="44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</row>
    <row r="790" ht="15.75" customHeight="1" s="44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</row>
    <row r="791" ht="15.75" customHeight="1" s="44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</row>
    <row r="792" ht="15.75" customHeight="1" s="44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</row>
    <row r="793" ht="15.75" customHeight="1" s="44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</row>
    <row r="794" ht="15.75" customHeight="1" s="4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</row>
    <row r="795" ht="15.75" customHeight="1" s="44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</row>
    <row r="796" ht="15.75" customHeight="1" s="44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</row>
    <row r="797" ht="15.75" customHeight="1" s="44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</row>
    <row r="798" ht="15.75" customHeight="1" s="44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</row>
    <row r="799" ht="15.75" customHeight="1" s="44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</row>
    <row r="800" ht="15.75" customHeight="1" s="44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</row>
    <row r="801" ht="15.75" customHeight="1" s="44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</row>
    <row r="802" ht="15.75" customHeight="1" s="44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</row>
    <row r="803" ht="15.75" customHeight="1" s="44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</row>
    <row r="804" ht="15.75" customHeight="1" s="4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</row>
    <row r="805" ht="15.75" customHeight="1" s="44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</row>
    <row r="806" ht="15.75" customHeight="1" s="44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</row>
    <row r="807" ht="15.75" customHeight="1" s="44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</row>
    <row r="808" ht="15.75" customHeight="1" s="44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</row>
    <row r="809" ht="15.75" customHeight="1" s="44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</row>
    <row r="810" ht="15.75" customHeight="1" s="44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</row>
    <row r="811" ht="15.75" customHeight="1" s="44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</row>
    <row r="812" ht="15.75" customHeight="1" s="44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</row>
    <row r="813" ht="15.75" customHeight="1" s="44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</row>
    <row r="814" ht="15.75" customHeight="1" s="4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</row>
    <row r="815" ht="15.75" customHeight="1" s="44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</row>
    <row r="816" ht="15.75" customHeight="1" s="44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</row>
    <row r="817" ht="15.75" customHeight="1" s="44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</row>
    <row r="818" ht="15.75" customHeight="1" s="44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</row>
    <row r="819" ht="15.75" customHeight="1" s="44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</row>
    <row r="820" ht="15.75" customHeight="1" s="44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</row>
    <row r="821" ht="15.75" customHeight="1" s="44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</row>
    <row r="822" ht="15.75" customHeight="1" s="44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</row>
    <row r="823" ht="15.75" customHeight="1" s="44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</row>
    <row r="824" ht="15.75" customHeight="1" s="4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</row>
    <row r="825" ht="15.75" customHeight="1" s="44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</row>
    <row r="826" ht="15.75" customHeight="1" s="44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</row>
    <row r="827" ht="15.75" customHeight="1" s="44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</row>
    <row r="828" ht="15.75" customHeight="1" s="44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</row>
    <row r="829" ht="15.75" customHeight="1" s="44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</row>
    <row r="830" ht="15.75" customHeight="1" s="44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</row>
    <row r="831" ht="15.75" customHeight="1" s="44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</row>
    <row r="832" ht="15.75" customHeight="1" s="44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</row>
    <row r="833" ht="15.75" customHeight="1" s="44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</row>
    <row r="834" ht="15.75" customHeight="1" s="4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</row>
    <row r="835" ht="15.75" customHeight="1" s="44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</row>
    <row r="836" ht="15.75" customHeight="1" s="44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</row>
    <row r="837" ht="15.75" customHeight="1" s="44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</row>
    <row r="838" ht="15.75" customHeight="1" s="44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</row>
    <row r="839" ht="15.75" customHeight="1" s="44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</row>
    <row r="840" ht="15.75" customHeight="1" s="44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</row>
    <row r="841" ht="15.75" customHeight="1" s="44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</row>
    <row r="842" ht="15.75" customHeight="1" s="44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</row>
    <row r="843" ht="15.75" customHeight="1" s="44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</row>
    <row r="844" ht="15.75" customHeight="1" s="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</row>
    <row r="845" ht="15.75" customHeight="1" s="44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</row>
    <row r="846" ht="15.75" customHeight="1" s="44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</row>
    <row r="847" ht="15.75" customHeight="1" s="44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</row>
    <row r="848" ht="15.75" customHeight="1" s="44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</row>
    <row r="849" ht="15.75" customHeight="1" s="44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</row>
    <row r="850" ht="15.75" customHeight="1" s="44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</row>
    <row r="851" ht="15.75" customHeight="1" s="44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</row>
    <row r="852" ht="15.75" customHeight="1" s="44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</row>
    <row r="853" ht="15.75" customHeight="1" s="44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</row>
    <row r="854" ht="15.75" customHeight="1" s="4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</row>
    <row r="855" ht="15.75" customHeight="1" s="44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</row>
    <row r="856" ht="15.75" customHeight="1" s="44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</row>
    <row r="857" ht="15.75" customHeight="1" s="44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</row>
    <row r="858" ht="15.75" customHeight="1" s="44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</row>
    <row r="859" ht="15.75" customHeight="1" s="44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</row>
    <row r="860" ht="15.75" customHeight="1" s="44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</row>
    <row r="861" ht="15.75" customHeight="1" s="44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</row>
    <row r="862" ht="15.75" customHeight="1" s="44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</row>
    <row r="863" ht="15.75" customHeight="1" s="44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</row>
    <row r="864" ht="15.75" customHeight="1" s="4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</row>
    <row r="865" ht="15.75" customHeight="1" s="44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</row>
    <row r="866" ht="15.75" customHeight="1" s="44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</row>
    <row r="867" ht="15.75" customHeight="1" s="44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</row>
    <row r="868" ht="15.75" customHeight="1" s="44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</row>
    <row r="869" ht="15.75" customHeight="1" s="44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</row>
    <row r="870" ht="15.75" customHeight="1" s="44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</row>
    <row r="871" ht="15.75" customHeight="1" s="44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</row>
    <row r="872" ht="15.75" customHeight="1" s="44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</row>
    <row r="873" ht="15.75" customHeight="1" s="44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</row>
    <row r="874" ht="15.75" customHeight="1" s="4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</row>
    <row r="875" ht="15.75" customHeight="1" s="44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</row>
    <row r="876" ht="15.75" customHeight="1" s="44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</row>
    <row r="877" ht="15.75" customHeight="1" s="44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</row>
    <row r="878" ht="15.75" customHeight="1" s="44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</row>
    <row r="879" ht="15.75" customHeight="1" s="44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</row>
    <row r="880" ht="15.75" customHeight="1" s="44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</row>
    <row r="881" ht="15.75" customHeight="1" s="44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</row>
    <row r="882" ht="15.75" customHeight="1" s="44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</row>
    <row r="883" ht="15.75" customHeight="1" s="44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</row>
    <row r="884" ht="15.75" customHeight="1" s="4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</row>
    <row r="885" ht="15.75" customHeight="1" s="44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</row>
    <row r="886" ht="15.75" customHeight="1" s="44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</row>
    <row r="887" ht="15.75" customHeight="1" s="44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</row>
    <row r="888" ht="15.75" customHeight="1" s="44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</row>
    <row r="889" ht="15.75" customHeight="1" s="44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</row>
    <row r="890" ht="15.75" customHeight="1" s="44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</row>
    <row r="891" ht="15.75" customHeight="1" s="44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</row>
    <row r="892" ht="15.75" customHeight="1" s="44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</row>
    <row r="893" ht="15.75" customHeight="1" s="44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</row>
    <row r="894" ht="15.75" customHeight="1" s="4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</row>
    <row r="895" ht="15.75" customHeight="1" s="44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</row>
    <row r="896" ht="15.75" customHeight="1" s="44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</row>
    <row r="897" ht="15.75" customHeight="1" s="44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</row>
    <row r="898" ht="15.75" customHeight="1" s="44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</row>
    <row r="899" ht="15.75" customHeight="1" s="44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</row>
    <row r="900" ht="15.75" customHeight="1" s="44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</row>
    <row r="901" ht="15.75" customHeight="1" s="44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</row>
    <row r="902" ht="15.75" customHeight="1" s="44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</row>
    <row r="903" ht="15.75" customHeight="1" s="44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</row>
    <row r="904" ht="15.75" customHeight="1" s="4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</row>
    <row r="905" ht="15.75" customHeight="1" s="44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</row>
    <row r="906" ht="15.75" customHeight="1" s="44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</row>
    <row r="907" ht="15.75" customHeight="1" s="44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</row>
    <row r="908" ht="15.75" customHeight="1" s="44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</row>
    <row r="909" ht="15.75" customHeight="1" s="44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</row>
    <row r="910" ht="15.75" customHeight="1" s="44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</row>
    <row r="911" ht="15.75" customHeight="1" s="44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</row>
    <row r="912" ht="15.75" customHeight="1" s="44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</row>
    <row r="913" ht="15.75" customHeight="1" s="44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</row>
    <row r="914" ht="15.75" customHeight="1" s="4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</row>
    <row r="915" ht="15.75" customHeight="1" s="44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</row>
    <row r="916" ht="15.75" customHeight="1" s="44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</row>
    <row r="917" ht="15.75" customHeight="1" s="44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</row>
    <row r="918" ht="15.75" customHeight="1" s="44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</row>
    <row r="919" ht="15.75" customHeight="1" s="44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</row>
    <row r="920" ht="15.75" customHeight="1" s="44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</row>
    <row r="921" ht="15.75" customHeight="1" s="44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</row>
    <row r="922" ht="15.75" customHeight="1" s="44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</row>
    <row r="923" ht="15.75" customHeight="1" s="44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</row>
    <row r="924" ht="15.75" customHeight="1" s="4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</row>
    <row r="925" ht="15.75" customHeight="1" s="44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</row>
    <row r="926" ht="15.75" customHeight="1" s="44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</row>
    <row r="927" ht="15.75" customHeight="1" s="44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</row>
    <row r="928" ht="15.75" customHeight="1" s="44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</row>
    <row r="929" ht="15.75" customHeight="1" s="44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</row>
    <row r="930" ht="15.75" customHeight="1" s="44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</row>
    <row r="931" ht="15.75" customHeight="1" s="44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</row>
    <row r="932" ht="15.75" customHeight="1" s="44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</row>
    <row r="933" ht="15.75" customHeight="1" s="44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</row>
    <row r="934" ht="15.75" customHeight="1" s="4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</row>
    <row r="935" ht="15.75" customHeight="1" s="44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</row>
    <row r="936" ht="15.75" customHeight="1" s="44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</row>
    <row r="937" ht="15.75" customHeight="1" s="44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</row>
    <row r="938" ht="15.75" customHeight="1" s="44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</row>
    <row r="939" ht="15.75" customHeight="1" s="44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</row>
    <row r="940" ht="15.75" customHeight="1" s="44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</row>
    <row r="941" ht="15.75" customHeight="1" s="44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</row>
    <row r="942" ht="15.75" customHeight="1" s="44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</row>
    <row r="943" ht="15.75" customHeight="1" s="44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</row>
    <row r="944" ht="15.75" customHeight="1" s="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</row>
    <row r="945" ht="15.75" customHeight="1" s="44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</row>
    <row r="946" ht="15.75" customHeight="1" s="44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</row>
    <row r="947" ht="15.75" customHeight="1" s="44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</row>
    <row r="948" ht="15.75" customHeight="1" s="44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</row>
    <row r="949" ht="15.75" customHeight="1" s="44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</row>
    <row r="950" ht="15.75" customHeight="1" s="44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</row>
    <row r="951" ht="15.75" customHeight="1" s="44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</row>
    <row r="952" ht="15.75" customHeight="1" s="44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</row>
    <row r="953" ht="15.75" customHeight="1" s="44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</row>
    <row r="954" ht="15.75" customHeight="1" s="4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</row>
    <row r="955" ht="15.75" customHeight="1" s="44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</row>
    <row r="956" ht="15.75" customHeight="1" s="44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</row>
    <row r="957" ht="15.75" customHeight="1" s="44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</row>
    <row r="958" ht="15.75" customHeight="1" s="44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</row>
    <row r="959" ht="15.75" customHeight="1" s="44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  <c r="Z959" s="2" t="n"/>
    </row>
    <row r="960" ht="15.75" customHeight="1" s="44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  <c r="Y960" s="2" t="n"/>
      <c r="Z960" s="2" t="n"/>
    </row>
    <row r="961" ht="15.75" customHeight="1" s="44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  <c r="Y961" s="2" t="n"/>
      <c r="Z961" s="2" t="n"/>
    </row>
    <row r="962" ht="15.75" customHeight="1" s="44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  <c r="Y962" s="2" t="n"/>
      <c r="Z962" s="2" t="n"/>
    </row>
    <row r="963" ht="15.75" customHeight="1" s="44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  <c r="Y963" s="2" t="n"/>
      <c r="Z963" s="2" t="n"/>
    </row>
    <row r="964" ht="15.75" customHeight="1" s="4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  <c r="Y964" s="2" t="n"/>
      <c r="Z964" s="2" t="n"/>
    </row>
    <row r="965" ht="15.75" customHeight="1" s="44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  <c r="Y965" s="2" t="n"/>
      <c r="Z965" s="2" t="n"/>
    </row>
    <row r="966" ht="15.75" customHeight="1" s="44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  <c r="Y966" s="2" t="n"/>
      <c r="Z966" s="2" t="n"/>
    </row>
    <row r="967" ht="15.75" customHeight="1" s="44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  <c r="Y967" s="2" t="n"/>
      <c r="Z967" s="2" t="n"/>
    </row>
    <row r="968" ht="15.75" customHeight="1" s="44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  <c r="Y968" s="2" t="n"/>
      <c r="Z968" s="2" t="n"/>
    </row>
    <row r="969" ht="15.75" customHeight="1" s="44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  <c r="Y969" s="2" t="n"/>
      <c r="Z969" s="2" t="n"/>
    </row>
    <row r="970" ht="15.75" customHeight="1" s="44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  <c r="Y970" s="2" t="n"/>
      <c r="Z970" s="2" t="n"/>
    </row>
    <row r="971" ht="15.75" customHeight="1" s="44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  <c r="Y971" s="2" t="n"/>
      <c r="Z971" s="2" t="n"/>
    </row>
    <row r="972" ht="15.75" customHeight="1" s="44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  <c r="Y972" s="2" t="n"/>
      <c r="Z972" s="2" t="n"/>
    </row>
    <row r="973" ht="15.75" customHeight="1" s="44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  <c r="Y973" s="2" t="n"/>
      <c r="Z973" s="2" t="n"/>
    </row>
    <row r="974" ht="15.75" customHeight="1" s="4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  <c r="Y974" s="2" t="n"/>
      <c r="Z974" s="2" t="n"/>
    </row>
    <row r="975" ht="15.75" customHeight="1" s="44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  <c r="Y975" s="2" t="n"/>
      <c r="Z975" s="2" t="n"/>
    </row>
    <row r="976" ht="15.75" customHeight="1" s="44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  <c r="Y976" s="2" t="n"/>
      <c r="Z976" s="2" t="n"/>
    </row>
    <row r="977" ht="15.75" customHeight="1" s="44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  <c r="Y977" s="2" t="n"/>
      <c r="Z977" s="2" t="n"/>
    </row>
    <row r="978" ht="15.75" customHeight="1" s="44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  <c r="Y978" s="2" t="n"/>
      <c r="Z978" s="2" t="n"/>
    </row>
    <row r="979" ht="15.75" customHeight="1" s="44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  <c r="Y979" s="2" t="n"/>
      <c r="Z979" s="2" t="n"/>
    </row>
    <row r="980" ht="15.75" customHeight="1" s="44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  <c r="Y980" s="2" t="n"/>
      <c r="Z980" s="2" t="n"/>
    </row>
    <row r="981" ht="15.75" customHeight="1" s="44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  <c r="Y981" s="2" t="n"/>
      <c r="Z981" s="2" t="n"/>
    </row>
    <row r="982" ht="15.75" customHeight="1" s="44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  <c r="Y982" s="2" t="n"/>
      <c r="Z982" s="2" t="n"/>
    </row>
    <row r="983" ht="15.75" customHeight="1" s="44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  <c r="Y983" s="2" t="n"/>
      <c r="Z983" s="2" t="n"/>
    </row>
    <row r="984" ht="15.75" customHeight="1" s="4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  <c r="Z984" s="2" t="n"/>
    </row>
    <row r="985" ht="15.75" customHeight="1" s="44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  <c r="Z985" s="2" t="n"/>
    </row>
    <row r="986" ht="15.75" customHeight="1" s="44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  <c r="Z986" s="2" t="n"/>
    </row>
    <row r="987" ht="15.75" customHeight="1" s="44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  <c r="Z987" s="2" t="n"/>
    </row>
    <row r="988" ht="15.75" customHeight="1" s="44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  <c r="Z988" s="2" t="n"/>
    </row>
    <row r="989" ht="15.75" customHeight="1" s="44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  <c r="Z989" s="2" t="n"/>
    </row>
    <row r="990" ht="15.75" customHeight="1" s="44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  <c r="Z990" s="2" t="n"/>
    </row>
    <row r="991" ht="15.75" customHeight="1" s="44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  <c r="Z991" s="2" t="n"/>
    </row>
    <row r="992" ht="15.75" customHeight="1" s="44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  <c r="Z992" s="2" t="n"/>
    </row>
    <row r="993" ht="15.75" customHeight="1" s="44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  <c r="Z993" s="2" t="n"/>
    </row>
    <row r="994" ht="15.75" customHeight="1" s="44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  <c r="Z994" s="2" t="n"/>
    </row>
    <row r="995" ht="15.75" customHeight="1" s="44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  <c r="U995" s="2" t="n"/>
      <c r="V995" s="2" t="n"/>
      <c r="W995" s="2" t="n"/>
      <c r="X995" s="2" t="n"/>
      <c r="Y995" s="2" t="n"/>
      <c r="Z995" s="2" t="n"/>
    </row>
    <row r="996" ht="15.75" customHeight="1" s="44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  <c r="U996" s="2" t="n"/>
      <c r="V996" s="2" t="n"/>
      <c r="W996" s="2" t="n"/>
      <c r="X996" s="2" t="n"/>
      <c r="Y996" s="2" t="n"/>
      <c r="Z996" s="2" t="n"/>
    </row>
    <row r="997" ht="15.75" customHeight="1" s="44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  <c r="U997" s="2" t="n"/>
      <c r="V997" s="2" t="n"/>
      <c r="W997" s="2" t="n"/>
      <c r="X997" s="2" t="n"/>
      <c r="Y997" s="2" t="n"/>
      <c r="Z997" s="2" t="n"/>
    </row>
    <row r="998" ht="15.75" customHeight="1" s="44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  <c r="U998" s="2" t="n"/>
      <c r="V998" s="2" t="n"/>
      <c r="W998" s="2" t="n"/>
      <c r="X998" s="2" t="n"/>
      <c r="Y998" s="2" t="n"/>
      <c r="Z998" s="2" t="n"/>
    </row>
    <row r="999" ht="15.75" customHeight="1" s="44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  <c r="U999" s="2" t="n"/>
      <c r="V999" s="2" t="n"/>
      <c r="W999" s="2" t="n"/>
      <c r="X999" s="2" t="n"/>
      <c r="Y999" s="2" t="n"/>
      <c r="Z999" s="2" t="n"/>
    </row>
    <row r="1000" ht="15.75" customHeight="1" s="44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  <c r="U1000" s="2" t="n"/>
      <c r="V1000" s="2" t="n"/>
      <c r="W1000" s="2" t="n"/>
      <c r="X1000" s="2" t="n"/>
      <c r="Y1000" s="2" t="n"/>
      <c r="Z1000" s="2" t="n"/>
    </row>
  </sheetData>
  <mergeCells count="1">
    <mergeCell ref="A3:J3"/>
  </mergeCells>
  <dataValidations count="2">
    <dataValidation sqref="I4:I203" showDropDown="0" showInputMessage="0" showErrorMessage="0" allowBlank="0" type="list">
      <formula1>"高,中,低"</formula1>
    </dataValidation>
    <dataValidation sqref="J4:J203" showDropDown="0" showInputMessage="0" showErrorMessage="0" allowBlank="0" type="list">
      <formula1>"未着手,進行中,完了"</formula1>
    </dataValidation>
  </dataValidation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ColWidth="14.43" defaultRowHeight="15" customHeight="1"/>
  <cols>
    <col width="35" customWidth="1" style="44" min="1" max="1"/>
    <col width="20" customWidth="1" style="44" min="2" max="2"/>
    <col width="8.710000000000001" customWidth="1" style="44" min="3" max="3"/>
    <col width="25" customWidth="1" style="44" min="4" max="4"/>
    <col width="18" customWidth="1" style="44" min="5" max="5"/>
    <col width="8.710000000000001" customWidth="1" style="44" min="6" max="26"/>
  </cols>
  <sheetData>
    <row r="1">
      <c r="A1" s="26" t="inlineStr">
        <is>
          <t>業務プロセス分解シート - サマリー</t>
        </is>
      </c>
    </row>
    <row r="3">
      <c r="A3" s="27" t="inlineStr">
        <is>
          <t>指標</t>
        </is>
      </c>
      <c r="B3" s="27" t="inlineStr">
        <is>
          <t>値</t>
        </is>
      </c>
      <c r="D3" s="28" t="inlineStr">
        <is>
          <t>ツール別 削減見込み(分/週)</t>
        </is>
      </c>
    </row>
    <row r="4">
      <c r="A4" s="29" t="inlineStr">
        <is>
          <t>登録タスク数（詳細モード）</t>
        </is>
      </c>
      <c r="B4" s="30">
        <f>SUMPRODUCT(--('詳細入力モード'!A3:A16&lt;&gt;""))</f>
        <v/>
      </c>
      <c r="D4" s="31" t="inlineStr">
        <is>
          <t>ツール</t>
        </is>
      </c>
      <c r="E4" s="31" t="inlineStr">
        <is>
          <t>削減見込み</t>
        </is>
      </c>
    </row>
    <row r="5">
      <c r="A5" s="29" t="inlineStr">
        <is>
          <t>登録タスク数（簡易モード）</t>
        </is>
      </c>
      <c r="B5" s="30">
        <f>SUMPRODUCT(--('簡易入力モード'!A3:A16&lt;&gt;""))</f>
        <v/>
      </c>
      <c r="D5" s="32" t="inlineStr">
        <is>
          <t>Gem</t>
        </is>
      </c>
      <c r="E5" s="30">
        <f>SUMPRODUCT(--('詳細入力モード'!A3:A16&lt;&gt;""),--('詳細入力モード'!W3:W16="Gem"),'詳細入力モード'!Z3:Z16)</f>
        <v/>
      </c>
    </row>
    <row r="6">
      <c r="A6" s="29" t="inlineStr">
        <is>
          <t>AI導入可能業務数（スコア50以上）</t>
        </is>
      </c>
      <c r="B6" s="30">
        <f>SUMPRODUCT(--('詳細入力モード'!A3:A16&lt;&gt;""),--('詳細入力モード'!V3:V16&gt;=50))</f>
        <v/>
      </c>
      <c r="D6" s="32" t="inlineStr">
        <is>
          <t>NotebookLM</t>
        </is>
      </c>
      <c r="E6" s="30">
        <f>SUMPRODUCT(--('詳細入力モード'!A3:A16&lt;&gt;""),--('詳細入力モード'!W3:W16="NotebookLM"),'詳細入力モード'!Z3:Z16)</f>
        <v/>
      </c>
    </row>
    <row r="7">
      <c r="A7" s="29" t="inlineStr">
        <is>
          <t>今すぐ実行するフラグ付き業務数</t>
        </is>
      </c>
      <c r="B7" s="30">
        <f>SUMPRODUCT(--('詳細入力モード'!A3:A16&lt;&gt;""),--('詳細入力モード'!T3:T16="◯"))</f>
        <v/>
      </c>
      <c r="D7" s="32" t="inlineStr">
        <is>
          <t>GAS</t>
        </is>
      </c>
      <c r="E7" s="30">
        <f>SUMPRODUCT(--('詳細入力モード'!A3:A16&lt;&gt;""),--('詳細入力モード'!W3:W16="GAS"),'詳細入力モード'!Z3:Z16)</f>
        <v/>
      </c>
    </row>
    <row r="8">
      <c r="A8" s="29" t="inlineStr">
        <is>
          <t>合計 基準工数(分/週)</t>
        </is>
      </c>
      <c r="B8" s="30">
        <f>SUM('詳細入力モード'!U3:U16)</f>
        <v/>
      </c>
      <c r="D8" s="32" t="inlineStr">
        <is>
          <t>Microsoft Copilot</t>
        </is>
      </c>
      <c r="E8" s="30">
        <f>SUMPRODUCT(--('詳細入力モード'!A3:A16&lt;&gt;""),--('詳細入力モード'!W3:W16="Microsoft Copilot"),'詳細入力モード'!Z3:Z16)</f>
        <v/>
      </c>
    </row>
    <row r="9">
      <c r="A9" s="29" t="inlineStr">
        <is>
          <t>合計 削減見込み(分/週)</t>
        </is>
      </c>
      <c r="B9" s="30">
        <f>SUM('詳細入力モード'!Z3:Z16)</f>
        <v/>
      </c>
      <c r="D9" s="32" t="inlineStr">
        <is>
          <t>Microsoft 365 AI</t>
        </is>
      </c>
      <c r="E9" s="30">
        <f>SUMPRODUCT(--('詳細入力モード'!A3:A16&lt;&gt;""),--('詳細入力モード'!W3:W16="Microsoft 365 AI"),'詳細入力モード'!Z3:Z16)</f>
        <v/>
      </c>
    </row>
    <row r="10">
      <c r="A10" s="29" t="inlineStr">
        <is>
          <t>合計 期待工数(分/週)</t>
        </is>
      </c>
      <c r="B10" s="30">
        <f>SUM('詳細入力モード'!Y3:Y16)</f>
        <v/>
      </c>
      <c r="D10" s="32" t="inlineStr">
        <is>
          <t>Power Automate</t>
        </is>
      </c>
      <c r="E10" s="30">
        <f>SUMPRODUCT(--('詳細入力モード'!A3:A16&lt;&gt;""),--('詳細入力モード'!W3:W16="Power Automate"),'詳細入力モード'!Z3:Z16)</f>
        <v/>
      </c>
    </row>
    <row r="11">
      <c r="A11" s="29" t="inlineStr">
        <is>
          <t>削減率（%）</t>
        </is>
      </c>
      <c r="B11" s="30">
        <f>IFERROR(B8/B7*100,0)</f>
        <v/>
      </c>
      <c r="D11" s="32" t="inlineStr">
        <is>
          <t>ChatGPT</t>
        </is>
      </c>
      <c r="E11" s="30">
        <f>SUMPRODUCT(--('詳細入力モード'!A3:A16&lt;&gt;""),--('詳細入力モード'!W3:W16="ChatGPT"),'詳細入力モード'!Z3:Z16)</f>
        <v/>
      </c>
    </row>
    <row r="12">
      <c r="A12" s="29" t="inlineStr">
        <is>
          <t>合計 実削減(分/週)</t>
        </is>
      </c>
      <c r="B12" s="30">
        <f>SUM('詳細入力モード'!AA3:AA16)</f>
        <v/>
      </c>
      <c r="D12" s="32" t="inlineStr">
        <is>
          <t>Claude</t>
        </is>
      </c>
      <c r="E12" s="30">
        <f>SUMPRODUCT(--('詳細入力モード'!A3:A16&lt;&gt;""),--('詳細入力モード'!W3:W16="Claude"),'詳細入力モード'!Z3:Z16)</f>
        <v/>
      </c>
    </row>
    <row r="13">
      <c r="A13" s="29" t="inlineStr">
        <is>
          <t>実削減率（%）</t>
        </is>
      </c>
      <c r="B13" s="30">
        <f>IFERROR(AVERAGEIF('詳細入力モード'!AA3:AA16,"&gt;0",'詳細入力モード'!AB3:AB16),0)</f>
        <v/>
      </c>
      <c r="D13" s="32" t="inlineStr">
        <is>
          <t>その他</t>
        </is>
      </c>
      <c r="E13" s="30">
        <f>SUMPRODUCT(--('詳細入力モード'!A3:A16&lt;&gt;""),--('詳細入力モード'!W3:W16="その他"),'詳細入力モード'!Z3:Z16)</f>
        <v/>
      </c>
    </row>
    <row r="14">
      <c r="E14" s="0">
        <f>SUMPRODUCT(--('詳細入力モード'!A3:A16&lt;&gt;""),--('詳細入力モード'!W3:W16="一般的な社内AIチャット"),'詳細入力モード'!Z3:Z16)</f>
        <v/>
      </c>
    </row>
    <row r="16">
      <c r="D16" s="28" t="inlineStr">
        <is>
          <t>AI代替適性スコア分布</t>
        </is>
      </c>
    </row>
    <row r="17">
      <c r="D17" s="31" t="inlineStr">
        <is>
          <t>スコア範囲</t>
        </is>
      </c>
      <c r="E17" s="31" t="inlineStr">
        <is>
          <t>業務数</t>
        </is>
      </c>
    </row>
    <row r="18">
      <c r="D18" s="32" t="inlineStr">
        <is>
          <t>80-100</t>
        </is>
      </c>
      <c r="E18" s="30">
        <f>SUMPRODUCT(--('詳細入力モード'!A3:A16&lt;&gt;""),--('詳細入力モード'!V3:V16&gt;=80),--('詳細入力モード'!V3:V16&lt;=100))</f>
        <v/>
      </c>
    </row>
    <row r="19">
      <c r="D19" s="32" t="inlineStr">
        <is>
          <t>50-79</t>
        </is>
      </c>
      <c r="E19" s="30">
        <f>SUMPRODUCT(--('詳細入力モード'!A3:A16&lt;&gt;""),--('詳細入力モード'!V3:V16&gt;=50),--('詳細入力モード'!V3:V16&lt;=79))</f>
        <v/>
      </c>
    </row>
    <row r="20">
      <c r="D20" s="32" t="inlineStr">
        <is>
          <t>0-49</t>
        </is>
      </c>
      <c r="E20" s="30">
        <f>SUMPRODUCT(--('詳細入力モード'!A3:A16&lt;&gt;""),--('詳細入力モード'!V3:V16&gt;=0),--('詳細入力モード'!V3:V16&lt;=49))</f>
        <v/>
      </c>
    </row>
    <row r="21" ht="15.75" customHeight="1" s="44"/>
    <row r="22" ht="15.75" customHeight="1" s="44"/>
    <row r="23" ht="15.75" customHeight="1" s="44"/>
    <row r="24" ht="15.75" customHeight="1" s="44"/>
    <row r="25" ht="15.75" customHeight="1" s="44"/>
    <row r="26" ht="15.75" customHeight="1" s="44"/>
    <row r="27" ht="15.75" customHeight="1" s="44"/>
    <row r="28" ht="15.75" customHeight="1" s="44"/>
    <row r="29" ht="15.75" customHeight="1" s="44"/>
    <row r="30" ht="15.75" customHeight="1" s="44"/>
    <row r="31" ht="15.75" customHeight="1" s="44"/>
    <row r="32" ht="15.75" customHeight="1" s="44"/>
    <row r="33" ht="15.75" customHeight="1" s="44"/>
    <row r="34" ht="15.75" customHeight="1" s="44"/>
    <row r="35" ht="15.75" customHeight="1" s="44"/>
    <row r="36" ht="15.75" customHeight="1" s="44"/>
    <row r="37" ht="15.75" customHeight="1" s="44"/>
    <row r="38" ht="15.75" customHeight="1" s="44"/>
    <row r="39" ht="15.75" customHeight="1" s="44"/>
    <row r="40" ht="15.75" customHeight="1" s="44"/>
    <row r="41" ht="15.75" customHeight="1" s="44"/>
    <row r="42" ht="15.75" customHeight="1" s="44"/>
    <row r="43" ht="15.75" customHeight="1" s="44"/>
    <row r="44" ht="15.75" customHeight="1" s="44"/>
    <row r="45" ht="15.75" customHeight="1" s="44"/>
    <row r="46" ht="15.75" customHeight="1" s="44"/>
    <row r="47" ht="15.75" customHeight="1" s="44"/>
    <row r="48" ht="15.75" customHeight="1" s="44"/>
    <row r="49" ht="15.75" customHeight="1" s="44"/>
    <row r="50" ht="15.75" customHeight="1" s="44"/>
    <row r="51" ht="15.75" customHeight="1" s="44"/>
    <row r="52" ht="15.75" customHeight="1" s="44"/>
    <row r="53" ht="15.75" customHeight="1" s="44"/>
    <row r="54" ht="15.75" customHeight="1" s="44"/>
    <row r="55" ht="15.75" customHeight="1" s="44"/>
    <row r="56" ht="15.75" customHeight="1" s="44"/>
    <row r="57" ht="15.75" customHeight="1" s="44"/>
    <row r="58" ht="15.75" customHeight="1" s="44"/>
    <row r="59" ht="15.75" customHeight="1" s="44"/>
    <row r="60" ht="15.75" customHeight="1" s="44"/>
    <row r="61" ht="15.75" customHeight="1" s="44"/>
    <row r="62" ht="15.75" customHeight="1" s="44"/>
    <row r="63" ht="15.75" customHeight="1" s="44"/>
    <row r="64" ht="15.75" customHeight="1" s="44"/>
    <row r="65" ht="15.75" customHeight="1" s="44"/>
    <row r="66" ht="15.75" customHeight="1" s="44"/>
    <row r="67" ht="15.75" customHeight="1" s="44"/>
    <row r="68" ht="15.75" customHeight="1" s="44"/>
    <row r="69" ht="15.75" customHeight="1" s="44"/>
    <row r="70" ht="15.75" customHeight="1" s="44"/>
    <row r="71" ht="15.75" customHeight="1" s="44"/>
    <row r="72" ht="15.75" customHeight="1" s="44"/>
    <row r="73" ht="15.75" customHeight="1" s="44"/>
    <row r="74" ht="15.75" customHeight="1" s="44"/>
    <row r="75" ht="15.75" customHeight="1" s="44"/>
    <row r="76" ht="15.75" customHeight="1" s="44"/>
    <row r="77" ht="15.75" customHeight="1" s="44"/>
    <row r="78" ht="15.75" customHeight="1" s="44"/>
    <row r="79" ht="15.75" customHeight="1" s="44"/>
    <row r="80" ht="15.75" customHeight="1" s="44"/>
    <row r="81" ht="15.75" customHeight="1" s="44"/>
    <row r="82" ht="15.75" customHeight="1" s="44"/>
    <row r="83" ht="15.75" customHeight="1" s="44"/>
    <row r="84" ht="15.75" customHeight="1" s="44"/>
    <row r="85" ht="15.75" customHeight="1" s="44"/>
    <row r="86" ht="15.75" customHeight="1" s="44"/>
    <row r="87" ht="15.75" customHeight="1" s="44"/>
    <row r="88" ht="15.75" customHeight="1" s="44"/>
    <row r="89" ht="15.75" customHeight="1" s="44"/>
    <row r="90" ht="15.75" customHeight="1" s="44"/>
    <row r="91" ht="15.75" customHeight="1" s="44"/>
    <row r="92" ht="15.75" customHeight="1" s="44"/>
    <row r="93" ht="15.75" customHeight="1" s="44"/>
    <row r="94" ht="15.75" customHeight="1" s="44"/>
    <row r="95" ht="15.75" customHeight="1" s="44"/>
    <row r="96" ht="15.75" customHeight="1" s="44"/>
    <row r="97" ht="15.75" customHeight="1" s="44"/>
    <row r="98" ht="15.75" customHeight="1" s="44"/>
    <row r="99" ht="15.75" customHeight="1" s="44"/>
    <row r="100" ht="15.75" customHeight="1" s="44"/>
    <row r="101" ht="15.75" customHeight="1" s="44"/>
    <row r="102" ht="15.75" customHeight="1" s="44"/>
    <row r="103" ht="15.75" customHeight="1" s="44"/>
    <row r="104" ht="15.75" customHeight="1" s="44"/>
    <row r="105" ht="15.75" customHeight="1" s="44"/>
    <row r="106" ht="15.75" customHeight="1" s="44"/>
    <row r="107" ht="15.75" customHeight="1" s="44"/>
    <row r="108" ht="15.75" customHeight="1" s="44"/>
    <row r="109" ht="15.75" customHeight="1" s="44"/>
    <row r="110" ht="15.75" customHeight="1" s="44"/>
    <row r="111" ht="15.75" customHeight="1" s="44"/>
    <row r="112" ht="15.75" customHeight="1" s="44"/>
    <row r="113" ht="15.75" customHeight="1" s="44"/>
    <row r="114" ht="15.75" customHeight="1" s="44"/>
    <row r="115" ht="15.75" customHeight="1" s="44"/>
    <row r="116" ht="15.75" customHeight="1" s="44"/>
    <row r="117" ht="15.75" customHeight="1" s="44"/>
    <row r="118" ht="15.75" customHeight="1" s="44"/>
    <row r="119" ht="15.75" customHeight="1" s="44"/>
    <row r="120" ht="15.75" customHeight="1" s="44"/>
    <row r="121" ht="15.75" customHeight="1" s="44"/>
    <row r="122" ht="15.75" customHeight="1" s="44"/>
    <row r="123" ht="15.75" customHeight="1" s="44"/>
    <row r="124" ht="15.75" customHeight="1" s="44"/>
    <row r="125" ht="15.75" customHeight="1" s="44"/>
    <row r="126" ht="15.75" customHeight="1" s="44"/>
    <row r="127" ht="15.75" customHeight="1" s="44"/>
    <row r="128" ht="15.75" customHeight="1" s="44"/>
    <row r="129" ht="15.75" customHeight="1" s="44"/>
    <row r="130" ht="15.75" customHeight="1" s="44"/>
    <row r="131" ht="15.75" customHeight="1" s="44"/>
    <row r="132" ht="15.75" customHeight="1" s="44"/>
    <row r="133" ht="15.75" customHeight="1" s="44"/>
    <row r="134" ht="15.75" customHeight="1" s="44"/>
    <row r="135" ht="15.75" customHeight="1" s="44"/>
    <row r="136" ht="15.75" customHeight="1" s="44"/>
    <row r="137" ht="15.75" customHeight="1" s="44"/>
    <row r="138" ht="15.75" customHeight="1" s="44"/>
    <row r="139" ht="15.75" customHeight="1" s="44"/>
    <row r="140" ht="15.75" customHeight="1" s="44"/>
    <row r="141" ht="15.75" customHeight="1" s="44"/>
    <row r="142" ht="15.75" customHeight="1" s="44"/>
    <row r="143" ht="15.75" customHeight="1" s="44"/>
    <row r="144" ht="15.75" customHeight="1" s="44"/>
    <row r="145" ht="15.75" customHeight="1" s="44"/>
    <row r="146" ht="15.75" customHeight="1" s="44"/>
    <row r="147" ht="15.75" customHeight="1" s="44"/>
    <row r="148" ht="15.75" customHeight="1" s="44"/>
    <row r="149" ht="15.75" customHeight="1" s="44"/>
    <row r="150" ht="15.75" customHeight="1" s="44"/>
    <row r="151" ht="15.75" customHeight="1" s="44"/>
    <row r="152" ht="15.75" customHeight="1" s="44"/>
    <row r="153" ht="15.75" customHeight="1" s="44"/>
    <row r="154" ht="15.75" customHeight="1" s="44"/>
    <row r="155" ht="15.75" customHeight="1" s="44"/>
    <row r="156" ht="15.75" customHeight="1" s="44"/>
    <row r="157" ht="15.75" customHeight="1" s="44"/>
    <row r="158" ht="15.75" customHeight="1" s="44"/>
    <row r="159" ht="15.75" customHeight="1" s="44"/>
    <row r="160" ht="15.75" customHeight="1" s="44"/>
    <row r="161" ht="15.75" customHeight="1" s="44"/>
    <row r="162" ht="15.75" customHeight="1" s="44"/>
    <row r="163" ht="15.75" customHeight="1" s="44"/>
    <row r="164" ht="15.75" customHeight="1" s="44"/>
    <row r="165" ht="15.75" customHeight="1" s="44"/>
    <row r="166" ht="15.75" customHeight="1" s="44"/>
    <row r="167" ht="15.75" customHeight="1" s="44"/>
    <row r="168" ht="15.75" customHeight="1" s="44"/>
    <row r="169" ht="15.75" customHeight="1" s="44"/>
    <row r="170" ht="15.75" customHeight="1" s="44"/>
    <row r="171" ht="15.75" customHeight="1" s="44"/>
    <row r="172" ht="15.75" customHeight="1" s="44"/>
    <row r="173" ht="15.75" customHeight="1" s="44"/>
    <row r="174" ht="15.75" customHeight="1" s="44"/>
    <row r="175" ht="15.75" customHeight="1" s="44"/>
    <row r="176" ht="15.75" customHeight="1" s="44"/>
    <row r="177" ht="15.75" customHeight="1" s="44"/>
    <row r="178" ht="15.75" customHeight="1" s="44"/>
    <row r="179" ht="15.75" customHeight="1" s="44"/>
    <row r="180" ht="15.75" customHeight="1" s="44"/>
    <row r="181" ht="15.75" customHeight="1" s="44"/>
    <row r="182" ht="15.75" customHeight="1" s="44"/>
    <row r="183" ht="15.75" customHeight="1" s="44"/>
    <row r="184" ht="15.75" customHeight="1" s="44"/>
    <row r="185" ht="15.75" customHeight="1" s="44"/>
    <row r="186" ht="15.75" customHeight="1" s="44"/>
    <row r="187" ht="15.75" customHeight="1" s="44"/>
    <row r="188" ht="15.75" customHeight="1" s="44"/>
    <row r="189" ht="15.75" customHeight="1" s="44"/>
    <row r="190" ht="15.75" customHeight="1" s="44"/>
    <row r="191" ht="15.75" customHeight="1" s="44"/>
    <row r="192" ht="15.75" customHeight="1" s="44"/>
    <row r="193" ht="15.75" customHeight="1" s="44"/>
    <row r="194" ht="15.75" customHeight="1" s="44"/>
    <row r="195" ht="15.75" customHeight="1" s="44"/>
    <row r="196" ht="15.75" customHeight="1" s="44"/>
    <row r="197" ht="15.75" customHeight="1" s="44"/>
    <row r="198" ht="15.75" customHeight="1" s="44"/>
    <row r="199" ht="15.75" customHeight="1" s="44"/>
    <row r="200" ht="15.75" customHeight="1" s="44"/>
    <row r="201" ht="15.75" customHeight="1" s="44"/>
    <row r="202" ht="15.75" customHeight="1" s="44"/>
    <row r="203" ht="15.75" customHeight="1" s="44"/>
    <row r="204" ht="15.75" customHeight="1" s="44"/>
    <row r="205" ht="15.75" customHeight="1" s="44"/>
    <row r="206" ht="15.75" customHeight="1" s="44"/>
    <row r="207" ht="15.75" customHeight="1" s="44"/>
    <row r="208" ht="15.75" customHeight="1" s="44"/>
    <row r="209" ht="15.75" customHeight="1" s="44"/>
    <row r="210" ht="15.75" customHeight="1" s="44"/>
    <row r="211" ht="15.75" customHeight="1" s="44"/>
    <row r="212" ht="15.75" customHeight="1" s="44"/>
    <row r="213" ht="15.75" customHeight="1" s="44"/>
    <row r="214" ht="15.75" customHeight="1" s="44"/>
    <row r="215" ht="15.75" customHeight="1" s="44"/>
    <row r="216" ht="15.75" customHeight="1" s="44"/>
    <row r="217" ht="15.75" customHeight="1" s="44"/>
    <row r="218" ht="15.75" customHeight="1" s="44"/>
    <row r="219" ht="15.75" customHeight="1" s="44"/>
    <row r="220" ht="15.75" customHeight="1" s="44"/>
    <row r="221" ht="15.75" customHeight="1" s="44"/>
    <row r="222" ht="15.75" customHeight="1" s="44"/>
    <row r="223" ht="15.75" customHeight="1" s="44"/>
    <row r="224" ht="15.75" customHeight="1" s="44"/>
    <row r="225" ht="15.75" customHeight="1" s="44"/>
    <row r="226" ht="15.75" customHeight="1" s="44"/>
    <row r="227" ht="15.75" customHeight="1" s="44"/>
    <row r="228" ht="15.75" customHeight="1" s="44"/>
    <row r="229" ht="15.75" customHeight="1" s="44"/>
    <row r="230" ht="15.75" customHeight="1" s="44"/>
    <row r="231" ht="15.75" customHeight="1" s="44"/>
    <row r="232" ht="15.75" customHeight="1" s="44"/>
    <row r="233" ht="15.75" customHeight="1" s="44"/>
    <row r="234" ht="15.75" customHeight="1" s="44"/>
    <row r="235" ht="15.75" customHeight="1" s="44"/>
    <row r="236" ht="15.75" customHeight="1" s="44"/>
    <row r="237" ht="15.75" customHeight="1" s="44"/>
    <row r="238" ht="15.75" customHeight="1" s="44"/>
    <row r="239" ht="15.75" customHeight="1" s="44"/>
    <row r="240" ht="15.75" customHeight="1" s="44"/>
    <row r="241" ht="15.75" customHeight="1" s="44"/>
    <row r="242" ht="15.75" customHeight="1" s="44"/>
    <row r="243" ht="15.75" customHeight="1" s="44"/>
    <row r="244" ht="15.75" customHeight="1" s="44"/>
    <row r="245" ht="15.75" customHeight="1" s="44"/>
    <row r="246" ht="15.75" customHeight="1" s="44"/>
    <row r="247" ht="15.75" customHeight="1" s="44"/>
    <row r="248" ht="15.75" customHeight="1" s="44"/>
    <row r="249" ht="15.75" customHeight="1" s="44"/>
    <row r="250" ht="15.75" customHeight="1" s="44"/>
    <row r="251" ht="15.75" customHeight="1" s="44"/>
    <row r="252" ht="15.75" customHeight="1" s="44"/>
    <row r="253" ht="15.75" customHeight="1" s="44"/>
    <row r="254" ht="15.75" customHeight="1" s="44"/>
    <row r="255" ht="15.75" customHeight="1" s="44"/>
    <row r="256" ht="15.75" customHeight="1" s="44"/>
    <row r="257" ht="15.75" customHeight="1" s="44"/>
    <row r="258" ht="15.75" customHeight="1" s="44"/>
    <row r="259" ht="15.75" customHeight="1" s="44"/>
    <row r="260" ht="15.75" customHeight="1" s="44"/>
    <row r="261" ht="15.75" customHeight="1" s="44"/>
    <row r="262" ht="15.75" customHeight="1" s="44"/>
    <row r="263" ht="15.75" customHeight="1" s="44"/>
    <row r="264" ht="15.75" customHeight="1" s="44"/>
    <row r="265" ht="15.75" customHeight="1" s="44"/>
    <row r="266" ht="15.75" customHeight="1" s="44"/>
    <row r="267" ht="15.75" customHeight="1" s="44"/>
    <row r="268" ht="15.75" customHeight="1" s="44"/>
    <row r="269" ht="15.75" customHeight="1" s="44"/>
    <row r="270" ht="15.75" customHeight="1" s="44"/>
    <row r="271" ht="15.75" customHeight="1" s="44"/>
    <row r="272" ht="15.75" customHeight="1" s="44"/>
    <row r="273" ht="15.75" customHeight="1" s="44"/>
    <row r="274" ht="15.75" customHeight="1" s="44"/>
    <row r="275" ht="15.75" customHeight="1" s="44"/>
    <row r="276" ht="15.75" customHeight="1" s="44"/>
    <row r="277" ht="15.75" customHeight="1" s="44"/>
    <row r="278" ht="15.75" customHeight="1" s="44"/>
    <row r="279" ht="15.75" customHeight="1" s="44"/>
    <row r="280" ht="15.75" customHeight="1" s="44"/>
    <row r="281" ht="15.75" customHeight="1" s="44"/>
    <row r="282" ht="15.75" customHeight="1" s="44"/>
    <row r="283" ht="15.75" customHeight="1" s="44"/>
    <row r="284" ht="15.75" customHeight="1" s="44"/>
    <row r="285" ht="15.75" customHeight="1" s="44"/>
    <row r="286" ht="15.75" customHeight="1" s="44"/>
    <row r="287" ht="15.75" customHeight="1" s="44"/>
    <row r="288" ht="15.75" customHeight="1" s="44"/>
    <row r="289" ht="15.75" customHeight="1" s="44"/>
    <row r="290" ht="15.75" customHeight="1" s="44"/>
    <row r="291" ht="15.75" customHeight="1" s="44"/>
    <row r="292" ht="15.75" customHeight="1" s="44"/>
    <row r="293" ht="15.75" customHeight="1" s="44"/>
    <row r="294" ht="15.75" customHeight="1" s="44"/>
    <row r="295" ht="15.75" customHeight="1" s="44"/>
    <row r="296" ht="15.75" customHeight="1" s="44"/>
    <row r="297" ht="15.75" customHeight="1" s="44"/>
    <row r="298" ht="15.75" customHeight="1" s="44"/>
    <row r="299" ht="15.75" customHeight="1" s="44"/>
    <row r="300" ht="15.75" customHeight="1" s="44"/>
    <row r="301" ht="15.75" customHeight="1" s="44"/>
    <row r="302" ht="15.75" customHeight="1" s="44"/>
    <row r="303" ht="15.75" customHeight="1" s="44"/>
    <row r="304" ht="15.75" customHeight="1" s="44"/>
    <row r="305" ht="15.75" customHeight="1" s="44"/>
    <row r="306" ht="15.75" customHeight="1" s="44"/>
    <row r="307" ht="15.75" customHeight="1" s="44"/>
    <row r="308" ht="15.75" customHeight="1" s="44"/>
    <row r="309" ht="15.75" customHeight="1" s="44"/>
    <row r="310" ht="15.75" customHeight="1" s="44"/>
    <row r="311" ht="15.75" customHeight="1" s="44"/>
    <row r="312" ht="15.75" customHeight="1" s="44"/>
    <row r="313" ht="15.75" customHeight="1" s="44"/>
    <row r="314" ht="15.75" customHeight="1" s="44"/>
    <row r="315" ht="15.75" customHeight="1" s="44"/>
    <row r="316" ht="15.75" customHeight="1" s="44"/>
    <row r="317" ht="15.75" customHeight="1" s="44"/>
    <row r="318" ht="15.75" customHeight="1" s="44"/>
    <row r="319" ht="15.75" customHeight="1" s="44"/>
    <row r="320" ht="15.75" customHeight="1" s="44"/>
    <row r="321" ht="15.75" customHeight="1" s="44"/>
    <row r="322" ht="15.75" customHeight="1" s="44"/>
    <row r="323" ht="15.75" customHeight="1" s="44"/>
    <row r="324" ht="15.75" customHeight="1" s="44"/>
    <row r="325" ht="15.75" customHeight="1" s="44"/>
    <row r="326" ht="15.75" customHeight="1" s="44"/>
    <row r="327" ht="15.75" customHeight="1" s="44"/>
    <row r="328" ht="15.75" customHeight="1" s="44"/>
    <row r="329" ht="15.75" customHeight="1" s="44"/>
    <row r="330" ht="15.75" customHeight="1" s="44"/>
    <row r="331" ht="15.75" customHeight="1" s="44"/>
    <row r="332" ht="15.75" customHeight="1" s="44"/>
    <row r="333" ht="15.75" customHeight="1" s="44"/>
    <row r="334" ht="15.75" customHeight="1" s="44"/>
    <row r="335" ht="15.75" customHeight="1" s="44"/>
    <row r="336" ht="15.75" customHeight="1" s="44"/>
    <row r="337" ht="15.75" customHeight="1" s="44"/>
    <row r="338" ht="15.75" customHeight="1" s="44"/>
    <row r="339" ht="15.75" customHeight="1" s="44"/>
    <row r="340" ht="15.75" customHeight="1" s="44"/>
    <row r="341" ht="15.75" customHeight="1" s="44"/>
    <row r="342" ht="15.75" customHeight="1" s="44"/>
    <row r="343" ht="15.75" customHeight="1" s="44"/>
    <row r="344" ht="15.75" customHeight="1" s="44"/>
    <row r="345" ht="15.75" customHeight="1" s="44"/>
    <row r="346" ht="15.75" customHeight="1" s="44"/>
    <row r="347" ht="15.75" customHeight="1" s="44"/>
    <row r="348" ht="15.75" customHeight="1" s="44"/>
    <row r="349" ht="15.75" customHeight="1" s="44"/>
    <row r="350" ht="15.75" customHeight="1" s="44"/>
    <row r="351" ht="15.75" customHeight="1" s="44"/>
    <row r="352" ht="15.75" customHeight="1" s="44"/>
    <row r="353" ht="15.75" customHeight="1" s="44"/>
    <row r="354" ht="15.75" customHeight="1" s="44"/>
    <row r="355" ht="15.75" customHeight="1" s="44"/>
    <row r="356" ht="15.75" customHeight="1" s="44"/>
    <row r="357" ht="15.75" customHeight="1" s="44"/>
    <row r="358" ht="15.75" customHeight="1" s="44"/>
    <row r="359" ht="15.75" customHeight="1" s="44"/>
    <row r="360" ht="15.75" customHeight="1" s="44"/>
    <row r="361" ht="15.75" customHeight="1" s="44"/>
    <row r="362" ht="15.75" customHeight="1" s="44"/>
    <row r="363" ht="15.75" customHeight="1" s="44"/>
    <row r="364" ht="15.75" customHeight="1" s="44"/>
    <row r="365" ht="15.75" customHeight="1" s="44"/>
    <row r="366" ht="15.75" customHeight="1" s="44"/>
    <row r="367" ht="15.75" customHeight="1" s="44"/>
    <row r="368" ht="15.75" customHeight="1" s="44"/>
    <row r="369" ht="15.75" customHeight="1" s="44"/>
    <row r="370" ht="15.75" customHeight="1" s="44"/>
    <row r="371" ht="15.75" customHeight="1" s="44"/>
    <row r="372" ht="15.75" customHeight="1" s="44"/>
    <row r="373" ht="15.75" customHeight="1" s="44"/>
    <row r="374" ht="15.75" customHeight="1" s="44"/>
    <row r="375" ht="15.75" customHeight="1" s="44"/>
    <row r="376" ht="15.75" customHeight="1" s="44"/>
    <row r="377" ht="15.75" customHeight="1" s="44"/>
    <row r="378" ht="15.75" customHeight="1" s="44"/>
    <row r="379" ht="15.75" customHeight="1" s="44"/>
    <row r="380" ht="15.75" customHeight="1" s="44"/>
    <row r="381" ht="15.75" customHeight="1" s="44"/>
    <row r="382" ht="15.75" customHeight="1" s="44"/>
    <row r="383" ht="15.75" customHeight="1" s="44"/>
    <row r="384" ht="15.75" customHeight="1" s="44"/>
    <row r="385" ht="15.75" customHeight="1" s="44"/>
    <row r="386" ht="15.75" customHeight="1" s="44"/>
    <row r="387" ht="15.75" customHeight="1" s="44"/>
    <row r="388" ht="15.75" customHeight="1" s="44"/>
    <row r="389" ht="15.75" customHeight="1" s="44"/>
    <row r="390" ht="15.75" customHeight="1" s="44"/>
    <row r="391" ht="15.75" customHeight="1" s="44"/>
    <row r="392" ht="15.75" customHeight="1" s="44"/>
    <row r="393" ht="15.75" customHeight="1" s="44"/>
    <row r="394" ht="15.75" customHeight="1" s="44"/>
    <row r="395" ht="15.75" customHeight="1" s="44"/>
    <row r="396" ht="15.75" customHeight="1" s="44"/>
    <row r="397" ht="15.75" customHeight="1" s="44"/>
    <row r="398" ht="15.75" customHeight="1" s="44"/>
    <row r="399" ht="15.75" customHeight="1" s="44"/>
    <row r="400" ht="15.75" customHeight="1" s="44"/>
    <row r="401" ht="15.75" customHeight="1" s="44"/>
    <row r="402" ht="15.75" customHeight="1" s="44"/>
    <row r="403" ht="15.75" customHeight="1" s="44"/>
    <row r="404" ht="15.75" customHeight="1" s="44"/>
    <row r="405" ht="15.75" customHeight="1" s="44"/>
    <row r="406" ht="15.75" customHeight="1" s="44"/>
    <row r="407" ht="15.75" customHeight="1" s="44"/>
    <row r="408" ht="15.75" customHeight="1" s="44"/>
    <row r="409" ht="15.75" customHeight="1" s="44"/>
    <row r="410" ht="15.75" customHeight="1" s="44"/>
    <row r="411" ht="15.75" customHeight="1" s="44"/>
    <row r="412" ht="15.75" customHeight="1" s="44"/>
    <row r="413" ht="15.75" customHeight="1" s="44"/>
    <row r="414" ht="15.75" customHeight="1" s="44"/>
    <row r="415" ht="15.75" customHeight="1" s="44"/>
    <row r="416" ht="15.75" customHeight="1" s="44"/>
    <row r="417" ht="15.75" customHeight="1" s="44"/>
    <row r="418" ht="15.75" customHeight="1" s="44"/>
    <row r="419" ht="15.75" customHeight="1" s="44"/>
    <row r="420" ht="15.75" customHeight="1" s="44"/>
    <row r="421" ht="15.75" customHeight="1" s="44"/>
    <row r="422" ht="15.75" customHeight="1" s="44"/>
    <row r="423" ht="15.75" customHeight="1" s="44"/>
    <row r="424" ht="15.75" customHeight="1" s="44"/>
    <row r="425" ht="15.75" customHeight="1" s="44"/>
    <row r="426" ht="15.75" customHeight="1" s="44"/>
    <row r="427" ht="15.75" customHeight="1" s="44"/>
    <row r="428" ht="15.75" customHeight="1" s="44"/>
    <row r="429" ht="15.75" customHeight="1" s="44"/>
    <row r="430" ht="15.75" customHeight="1" s="44"/>
    <row r="431" ht="15.75" customHeight="1" s="44"/>
    <row r="432" ht="15.75" customHeight="1" s="44"/>
    <row r="433" ht="15.75" customHeight="1" s="44"/>
    <row r="434" ht="15.75" customHeight="1" s="44"/>
    <row r="435" ht="15.75" customHeight="1" s="44"/>
    <row r="436" ht="15.75" customHeight="1" s="44"/>
    <row r="437" ht="15.75" customHeight="1" s="44"/>
    <row r="438" ht="15.75" customHeight="1" s="44"/>
    <row r="439" ht="15.75" customHeight="1" s="44"/>
    <row r="440" ht="15.75" customHeight="1" s="44"/>
    <row r="441" ht="15.75" customHeight="1" s="44"/>
    <row r="442" ht="15.75" customHeight="1" s="44"/>
    <row r="443" ht="15.75" customHeight="1" s="44"/>
    <row r="444" ht="15.75" customHeight="1" s="44"/>
    <row r="445" ht="15.75" customHeight="1" s="44"/>
    <row r="446" ht="15.75" customHeight="1" s="44"/>
    <row r="447" ht="15.75" customHeight="1" s="44"/>
    <row r="448" ht="15.75" customHeight="1" s="44"/>
    <row r="449" ht="15.75" customHeight="1" s="44"/>
    <row r="450" ht="15.75" customHeight="1" s="44"/>
    <row r="451" ht="15.75" customHeight="1" s="44"/>
    <row r="452" ht="15.75" customHeight="1" s="44"/>
    <row r="453" ht="15.75" customHeight="1" s="44"/>
    <row r="454" ht="15.75" customHeight="1" s="44"/>
    <row r="455" ht="15.75" customHeight="1" s="44"/>
    <row r="456" ht="15.75" customHeight="1" s="44"/>
    <row r="457" ht="15.75" customHeight="1" s="44"/>
    <row r="458" ht="15.75" customHeight="1" s="44"/>
    <row r="459" ht="15.75" customHeight="1" s="44"/>
    <row r="460" ht="15.75" customHeight="1" s="44"/>
    <row r="461" ht="15.75" customHeight="1" s="44"/>
    <row r="462" ht="15.75" customHeight="1" s="44"/>
    <row r="463" ht="15.75" customHeight="1" s="44"/>
    <row r="464" ht="15.75" customHeight="1" s="44"/>
    <row r="465" ht="15.75" customHeight="1" s="44"/>
    <row r="466" ht="15.75" customHeight="1" s="44"/>
    <row r="467" ht="15.75" customHeight="1" s="44"/>
    <row r="468" ht="15.75" customHeight="1" s="44"/>
    <row r="469" ht="15.75" customHeight="1" s="44"/>
    <row r="470" ht="15.75" customHeight="1" s="44"/>
    <row r="471" ht="15.75" customHeight="1" s="44"/>
    <row r="472" ht="15.75" customHeight="1" s="44"/>
    <row r="473" ht="15.75" customHeight="1" s="44"/>
    <row r="474" ht="15.75" customHeight="1" s="44"/>
    <row r="475" ht="15.75" customHeight="1" s="44"/>
    <row r="476" ht="15.75" customHeight="1" s="44"/>
    <row r="477" ht="15.75" customHeight="1" s="44"/>
    <row r="478" ht="15.75" customHeight="1" s="44"/>
    <row r="479" ht="15.75" customHeight="1" s="44"/>
    <row r="480" ht="15.75" customHeight="1" s="44"/>
    <row r="481" ht="15.75" customHeight="1" s="44"/>
    <row r="482" ht="15.75" customHeight="1" s="44"/>
    <row r="483" ht="15.75" customHeight="1" s="44"/>
    <row r="484" ht="15.75" customHeight="1" s="44"/>
    <row r="485" ht="15.75" customHeight="1" s="44"/>
    <row r="486" ht="15.75" customHeight="1" s="44"/>
    <row r="487" ht="15.75" customHeight="1" s="44"/>
    <row r="488" ht="15.75" customHeight="1" s="44"/>
    <row r="489" ht="15.75" customHeight="1" s="44"/>
    <row r="490" ht="15.75" customHeight="1" s="44"/>
    <row r="491" ht="15.75" customHeight="1" s="44"/>
    <row r="492" ht="15.75" customHeight="1" s="44"/>
    <row r="493" ht="15.75" customHeight="1" s="44"/>
    <row r="494" ht="15.75" customHeight="1" s="44"/>
    <row r="495" ht="15.75" customHeight="1" s="44"/>
    <row r="496" ht="15.75" customHeight="1" s="44"/>
    <row r="497" ht="15.75" customHeight="1" s="44"/>
    <row r="498" ht="15.75" customHeight="1" s="44"/>
    <row r="499" ht="15.75" customHeight="1" s="44"/>
    <row r="500" ht="15.75" customHeight="1" s="44"/>
    <row r="501" ht="15.75" customHeight="1" s="44"/>
    <row r="502" ht="15.75" customHeight="1" s="44"/>
    <row r="503" ht="15.75" customHeight="1" s="44"/>
    <row r="504" ht="15.75" customHeight="1" s="44"/>
    <row r="505" ht="15.75" customHeight="1" s="44"/>
    <row r="506" ht="15.75" customHeight="1" s="44"/>
    <row r="507" ht="15.75" customHeight="1" s="44"/>
    <row r="508" ht="15.75" customHeight="1" s="44"/>
    <row r="509" ht="15.75" customHeight="1" s="44"/>
    <row r="510" ht="15.75" customHeight="1" s="44"/>
    <row r="511" ht="15.75" customHeight="1" s="44"/>
    <row r="512" ht="15.75" customHeight="1" s="44"/>
    <row r="513" ht="15.75" customHeight="1" s="44"/>
    <row r="514" ht="15.75" customHeight="1" s="44"/>
    <row r="515" ht="15.75" customHeight="1" s="44"/>
    <row r="516" ht="15.75" customHeight="1" s="44"/>
    <row r="517" ht="15.75" customHeight="1" s="44"/>
    <row r="518" ht="15.75" customHeight="1" s="44"/>
    <row r="519" ht="15.75" customHeight="1" s="44"/>
    <row r="520" ht="15.75" customHeight="1" s="44"/>
    <row r="521" ht="15.75" customHeight="1" s="44"/>
    <row r="522" ht="15.75" customHeight="1" s="44"/>
    <row r="523" ht="15.75" customHeight="1" s="44"/>
    <row r="524" ht="15.75" customHeight="1" s="44"/>
    <row r="525" ht="15.75" customHeight="1" s="44"/>
    <row r="526" ht="15.75" customHeight="1" s="44"/>
    <row r="527" ht="15.75" customHeight="1" s="44"/>
    <row r="528" ht="15.75" customHeight="1" s="44"/>
    <row r="529" ht="15.75" customHeight="1" s="44"/>
    <row r="530" ht="15.75" customHeight="1" s="44"/>
    <row r="531" ht="15.75" customHeight="1" s="44"/>
    <row r="532" ht="15.75" customHeight="1" s="44"/>
    <row r="533" ht="15.75" customHeight="1" s="44"/>
    <row r="534" ht="15.75" customHeight="1" s="44"/>
    <row r="535" ht="15.75" customHeight="1" s="44"/>
    <row r="536" ht="15.75" customHeight="1" s="44"/>
    <row r="537" ht="15.75" customHeight="1" s="44"/>
    <row r="538" ht="15.75" customHeight="1" s="44"/>
    <row r="539" ht="15.75" customHeight="1" s="44"/>
    <row r="540" ht="15.75" customHeight="1" s="44"/>
    <row r="541" ht="15.75" customHeight="1" s="44"/>
    <row r="542" ht="15.75" customHeight="1" s="44"/>
    <row r="543" ht="15.75" customHeight="1" s="44"/>
    <row r="544" ht="15.75" customHeight="1" s="44"/>
    <row r="545" ht="15.75" customHeight="1" s="44"/>
    <row r="546" ht="15.75" customHeight="1" s="44"/>
    <row r="547" ht="15.75" customHeight="1" s="44"/>
    <row r="548" ht="15.75" customHeight="1" s="44"/>
    <row r="549" ht="15.75" customHeight="1" s="44"/>
    <row r="550" ht="15.75" customHeight="1" s="44"/>
    <row r="551" ht="15.75" customHeight="1" s="44"/>
    <row r="552" ht="15.75" customHeight="1" s="44"/>
    <row r="553" ht="15.75" customHeight="1" s="44"/>
    <row r="554" ht="15.75" customHeight="1" s="44"/>
    <row r="555" ht="15.75" customHeight="1" s="44"/>
    <row r="556" ht="15.75" customHeight="1" s="44"/>
    <row r="557" ht="15.75" customHeight="1" s="44"/>
    <row r="558" ht="15.75" customHeight="1" s="44"/>
    <row r="559" ht="15.75" customHeight="1" s="44"/>
    <row r="560" ht="15.75" customHeight="1" s="44"/>
    <row r="561" ht="15.75" customHeight="1" s="44"/>
    <row r="562" ht="15.75" customHeight="1" s="44"/>
    <row r="563" ht="15.75" customHeight="1" s="44"/>
    <row r="564" ht="15.75" customHeight="1" s="44"/>
    <row r="565" ht="15.75" customHeight="1" s="44"/>
    <row r="566" ht="15.75" customHeight="1" s="44"/>
    <row r="567" ht="15.75" customHeight="1" s="44"/>
    <row r="568" ht="15.75" customHeight="1" s="44"/>
    <row r="569" ht="15.75" customHeight="1" s="44"/>
    <row r="570" ht="15.75" customHeight="1" s="44"/>
    <row r="571" ht="15.75" customHeight="1" s="44"/>
    <row r="572" ht="15.75" customHeight="1" s="44"/>
    <row r="573" ht="15.75" customHeight="1" s="44"/>
    <row r="574" ht="15.75" customHeight="1" s="44"/>
    <row r="575" ht="15.75" customHeight="1" s="44"/>
    <row r="576" ht="15.75" customHeight="1" s="44"/>
    <row r="577" ht="15.75" customHeight="1" s="44"/>
    <row r="578" ht="15.75" customHeight="1" s="44"/>
    <row r="579" ht="15.75" customHeight="1" s="44"/>
    <row r="580" ht="15.75" customHeight="1" s="44"/>
    <row r="581" ht="15.75" customHeight="1" s="44"/>
    <row r="582" ht="15.75" customHeight="1" s="44"/>
    <row r="583" ht="15.75" customHeight="1" s="44"/>
    <row r="584" ht="15.75" customHeight="1" s="44"/>
    <row r="585" ht="15.75" customHeight="1" s="44"/>
    <row r="586" ht="15.75" customHeight="1" s="44"/>
    <row r="587" ht="15.75" customHeight="1" s="44"/>
    <row r="588" ht="15.75" customHeight="1" s="44"/>
    <row r="589" ht="15.75" customHeight="1" s="44"/>
    <row r="590" ht="15.75" customHeight="1" s="44"/>
    <row r="591" ht="15.75" customHeight="1" s="44"/>
    <row r="592" ht="15.75" customHeight="1" s="44"/>
    <row r="593" ht="15.75" customHeight="1" s="44"/>
    <row r="594" ht="15.75" customHeight="1" s="44"/>
    <row r="595" ht="15.75" customHeight="1" s="44"/>
    <row r="596" ht="15.75" customHeight="1" s="44"/>
    <row r="597" ht="15.75" customHeight="1" s="44"/>
    <row r="598" ht="15.75" customHeight="1" s="44"/>
    <row r="599" ht="15.75" customHeight="1" s="44"/>
    <row r="600" ht="15.75" customHeight="1" s="44"/>
    <row r="601" ht="15.75" customHeight="1" s="44"/>
    <row r="602" ht="15.75" customHeight="1" s="44"/>
    <row r="603" ht="15.75" customHeight="1" s="44"/>
    <row r="604" ht="15.75" customHeight="1" s="44"/>
    <row r="605" ht="15.75" customHeight="1" s="44"/>
    <row r="606" ht="15.75" customHeight="1" s="44"/>
    <row r="607" ht="15.75" customHeight="1" s="44"/>
    <row r="608" ht="15.75" customHeight="1" s="44"/>
    <row r="609" ht="15.75" customHeight="1" s="44"/>
    <row r="610" ht="15.75" customHeight="1" s="44"/>
    <row r="611" ht="15.75" customHeight="1" s="44"/>
    <row r="612" ht="15.75" customHeight="1" s="44"/>
    <row r="613" ht="15.75" customHeight="1" s="44"/>
    <row r="614" ht="15.75" customHeight="1" s="44"/>
    <row r="615" ht="15.75" customHeight="1" s="44"/>
    <row r="616" ht="15.75" customHeight="1" s="44"/>
    <row r="617" ht="15.75" customHeight="1" s="44"/>
    <row r="618" ht="15.75" customHeight="1" s="44"/>
    <row r="619" ht="15.75" customHeight="1" s="44"/>
    <row r="620" ht="15.75" customHeight="1" s="44"/>
    <row r="621" ht="15.75" customHeight="1" s="44"/>
    <row r="622" ht="15.75" customHeight="1" s="44"/>
    <row r="623" ht="15.75" customHeight="1" s="44"/>
    <row r="624" ht="15.75" customHeight="1" s="44"/>
    <row r="625" ht="15.75" customHeight="1" s="44"/>
    <row r="626" ht="15.75" customHeight="1" s="44"/>
    <row r="627" ht="15.75" customHeight="1" s="44"/>
    <row r="628" ht="15.75" customHeight="1" s="44"/>
    <row r="629" ht="15.75" customHeight="1" s="44"/>
    <row r="630" ht="15.75" customHeight="1" s="44"/>
    <row r="631" ht="15.75" customHeight="1" s="44"/>
    <row r="632" ht="15.75" customHeight="1" s="44"/>
    <row r="633" ht="15.75" customHeight="1" s="44"/>
    <row r="634" ht="15.75" customHeight="1" s="44"/>
    <row r="635" ht="15.75" customHeight="1" s="44"/>
    <row r="636" ht="15.75" customHeight="1" s="44"/>
    <row r="637" ht="15.75" customHeight="1" s="44"/>
    <row r="638" ht="15.75" customHeight="1" s="44"/>
    <row r="639" ht="15.75" customHeight="1" s="44"/>
    <row r="640" ht="15.75" customHeight="1" s="44"/>
    <row r="641" ht="15.75" customHeight="1" s="44"/>
    <row r="642" ht="15.75" customHeight="1" s="44"/>
    <row r="643" ht="15.75" customHeight="1" s="44"/>
    <row r="644" ht="15.75" customHeight="1" s="44"/>
    <row r="645" ht="15.75" customHeight="1" s="44"/>
    <row r="646" ht="15.75" customHeight="1" s="44"/>
    <row r="647" ht="15.75" customHeight="1" s="44"/>
    <row r="648" ht="15.75" customHeight="1" s="44"/>
    <row r="649" ht="15.75" customHeight="1" s="44"/>
    <row r="650" ht="15.75" customHeight="1" s="44"/>
    <row r="651" ht="15.75" customHeight="1" s="44"/>
    <row r="652" ht="15.75" customHeight="1" s="44"/>
    <row r="653" ht="15.75" customHeight="1" s="44"/>
    <row r="654" ht="15.75" customHeight="1" s="44"/>
    <row r="655" ht="15.75" customHeight="1" s="44"/>
    <row r="656" ht="15.75" customHeight="1" s="44"/>
    <row r="657" ht="15.75" customHeight="1" s="44"/>
    <row r="658" ht="15.75" customHeight="1" s="44"/>
    <row r="659" ht="15.75" customHeight="1" s="44"/>
    <row r="660" ht="15.75" customHeight="1" s="44"/>
    <row r="661" ht="15.75" customHeight="1" s="44"/>
    <row r="662" ht="15.75" customHeight="1" s="44"/>
    <row r="663" ht="15.75" customHeight="1" s="44"/>
    <row r="664" ht="15.75" customHeight="1" s="44"/>
    <row r="665" ht="15.75" customHeight="1" s="44"/>
    <row r="666" ht="15.75" customHeight="1" s="44"/>
    <row r="667" ht="15.75" customHeight="1" s="44"/>
    <row r="668" ht="15.75" customHeight="1" s="44"/>
    <row r="669" ht="15.75" customHeight="1" s="44"/>
    <row r="670" ht="15.75" customHeight="1" s="44"/>
    <row r="671" ht="15.75" customHeight="1" s="44"/>
    <row r="672" ht="15.75" customHeight="1" s="44"/>
    <row r="673" ht="15.75" customHeight="1" s="44"/>
    <row r="674" ht="15.75" customHeight="1" s="44"/>
    <row r="675" ht="15.75" customHeight="1" s="44"/>
    <row r="676" ht="15.75" customHeight="1" s="44"/>
    <row r="677" ht="15.75" customHeight="1" s="44"/>
    <row r="678" ht="15.75" customHeight="1" s="44"/>
    <row r="679" ht="15.75" customHeight="1" s="44"/>
    <row r="680" ht="15.75" customHeight="1" s="44"/>
    <row r="681" ht="15.75" customHeight="1" s="44"/>
    <row r="682" ht="15.75" customHeight="1" s="44"/>
    <row r="683" ht="15.75" customHeight="1" s="44"/>
    <row r="684" ht="15.75" customHeight="1" s="44"/>
    <row r="685" ht="15.75" customHeight="1" s="44"/>
    <row r="686" ht="15.75" customHeight="1" s="44"/>
    <row r="687" ht="15.75" customHeight="1" s="44"/>
    <row r="688" ht="15.75" customHeight="1" s="44"/>
    <row r="689" ht="15.75" customHeight="1" s="44"/>
    <row r="690" ht="15.75" customHeight="1" s="44"/>
    <row r="691" ht="15.75" customHeight="1" s="44"/>
    <row r="692" ht="15.75" customHeight="1" s="44"/>
    <row r="693" ht="15.75" customHeight="1" s="44"/>
    <row r="694" ht="15.75" customHeight="1" s="44"/>
    <row r="695" ht="15.75" customHeight="1" s="44"/>
    <row r="696" ht="15.75" customHeight="1" s="44"/>
    <row r="697" ht="15.75" customHeight="1" s="44"/>
    <row r="698" ht="15.75" customHeight="1" s="44"/>
    <row r="699" ht="15.75" customHeight="1" s="44"/>
    <row r="700" ht="15.75" customHeight="1" s="44"/>
    <row r="701" ht="15.75" customHeight="1" s="44"/>
    <row r="702" ht="15.75" customHeight="1" s="44"/>
    <row r="703" ht="15.75" customHeight="1" s="44"/>
    <row r="704" ht="15.75" customHeight="1" s="44"/>
    <row r="705" ht="15.75" customHeight="1" s="44"/>
    <row r="706" ht="15.75" customHeight="1" s="44"/>
    <row r="707" ht="15.75" customHeight="1" s="44"/>
    <row r="708" ht="15.75" customHeight="1" s="44"/>
    <row r="709" ht="15.75" customHeight="1" s="44"/>
    <row r="710" ht="15.75" customHeight="1" s="44"/>
    <row r="711" ht="15.75" customHeight="1" s="44"/>
    <row r="712" ht="15.75" customHeight="1" s="44"/>
    <row r="713" ht="15.75" customHeight="1" s="44"/>
    <row r="714" ht="15.75" customHeight="1" s="44"/>
    <row r="715" ht="15.75" customHeight="1" s="44"/>
    <row r="716" ht="15.75" customHeight="1" s="44"/>
    <row r="717" ht="15.75" customHeight="1" s="44"/>
    <row r="718" ht="15.75" customHeight="1" s="44"/>
    <row r="719" ht="15.75" customHeight="1" s="44"/>
    <row r="720" ht="15.75" customHeight="1" s="44"/>
    <row r="721" ht="15.75" customHeight="1" s="44"/>
    <row r="722" ht="15.75" customHeight="1" s="44"/>
    <row r="723" ht="15.75" customHeight="1" s="44"/>
    <row r="724" ht="15.75" customHeight="1" s="44"/>
    <row r="725" ht="15.75" customHeight="1" s="44"/>
    <row r="726" ht="15.75" customHeight="1" s="44"/>
    <row r="727" ht="15.75" customHeight="1" s="44"/>
    <row r="728" ht="15.75" customHeight="1" s="44"/>
    <row r="729" ht="15.75" customHeight="1" s="44"/>
    <row r="730" ht="15.75" customHeight="1" s="44"/>
    <row r="731" ht="15.75" customHeight="1" s="44"/>
    <row r="732" ht="15.75" customHeight="1" s="44"/>
    <row r="733" ht="15.75" customHeight="1" s="44"/>
    <row r="734" ht="15.75" customHeight="1" s="44"/>
    <row r="735" ht="15.75" customHeight="1" s="44"/>
    <row r="736" ht="15.75" customHeight="1" s="44"/>
    <row r="737" ht="15.75" customHeight="1" s="44"/>
    <row r="738" ht="15.75" customHeight="1" s="44"/>
    <row r="739" ht="15.75" customHeight="1" s="44"/>
    <row r="740" ht="15.75" customHeight="1" s="44"/>
    <row r="741" ht="15.75" customHeight="1" s="44"/>
    <row r="742" ht="15.75" customHeight="1" s="44"/>
    <row r="743" ht="15.75" customHeight="1" s="44"/>
    <row r="744" ht="15.75" customHeight="1" s="44"/>
    <row r="745" ht="15.75" customHeight="1" s="44"/>
    <row r="746" ht="15.75" customHeight="1" s="44"/>
    <row r="747" ht="15.75" customHeight="1" s="44"/>
    <row r="748" ht="15.75" customHeight="1" s="44"/>
    <row r="749" ht="15.75" customHeight="1" s="44"/>
    <row r="750" ht="15.75" customHeight="1" s="44"/>
    <row r="751" ht="15.75" customHeight="1" s="44"/>
    <row r="752" ht="15.75" customHeight="1" s="44"/>
    <row r="753" ht="15.75" customHeight="1" s="44"/>
    <row r="754" ht="15.75" customHeight="1" s="44"/>
    <row r="755" ht="15.75" customHeight="1" s="44"/>
    <row r="756" ht="15.75" customHeight="1" s="44"/>
    <row r="757" ht="15.75" customHeight="1" s="44"/>
    <row r="758" ht="15.75" customHeight="1" s="44"/>
    <row r="759" ht="15.75" customHeight="1" s="44"/>
    <row r="760" ht="15.75" customHeight="1" s="44"/>
    <row r="761" ht="15.75" customHeight="1" s="44"/>
    <row r="762" ht="15.75" customHeight="1" s="44"/>
    <row r="763" ht="15.75" customHeight="1" s="44"/>
    <row r="764" ht="15.75" customHeight="1" s="44"/>
    <row r="765" ht="15.75" customHeight="1" s="44"/>
    <row r="766" ht="15.75" customHeight="1" s="44"/>
    <row r="767" ht="15.75" customHeight="1" s="44"/>
    <row r="768" ht="15.75" customHeight="1" s="44"/>
    <row r="769" ht="15.75" customHeight="1" s="44"/>
    <row r="770" ht="15.75" customHeight="1" s="44"/>
    <row r="771" ht="15.75" customHeight="1" s="44"/>
    <row r="772" ht="15.75" customHeight="1" s="44"/>
    <row r="773" ht="15.75" customHeight="1" s="44"/>
    <row r="774" ht="15.75" customHeight="1" s="44"/>
    <row r="775" ht="15.75" customHeight="1" s="44"/>
    <row r="776" ht="15.75" customHeight="1" s="44"/>
    <row r="777" ht="15.75" customHeight="1" s="44"/>
    <row r="778" ht="15.75" customHeight="1" s="44"/>
    <row r="779" ht="15.75" customHeight="1" s="44"/>
    <row r="780" ht="15.75" customHeight="1" s="44"/>
    <row r="781" ht="15.75" customHeight="1" s="44"/>
    <row r="782" ht="15.75" customHeight="1" s="44"/>
    <row r="783" ht="15.75" customHeight="1" s="44"/>
    <row r="784" ht="15.75" customHeight="1" s="44"/>
    <row r="785" ht="15.75" customHeight="1" s="44"/>
    <row r="786" ht="15.75" customHeight="1" s="44"/>
    <row r="787" ht="15.75" customHeight="1" s="44"/>
    <row r="788" ht="15.75" customHeight="1" s="44"/>
    <row r="789" ht="15.75" customHeight="1" s="44"/>
    <row r="790" ht="15.75" customHeight="1" s="44"/>
    <row r="791" ht="15.75" customHeight="1" s="44"/>
    <row r="792" ht="15.75" customHeight="1" s="44"/>
    <row r="793" ht="15.75" customHeight="1" s="44"/>
    <row r="794" ht="15.75" customHeight="1" s="44"/>
    <row r="795" ht="15.75" customHeight="1" s="44"/>
    <row r="796" ht="15.75" customHeight="1" s="44"/>
    <row r="797" ht="15.75" customHeight="1" s="44"/>
    <row r="798" ht="15.75" customHeight="1" s="44"/>
    <row r="799" ht="15.75" customHeight="1" s="44"/>
    <row r="800" ht="15.75" customHeight="1" s="44"/>
    <row r="801" ht="15.75" customHeight="1" s="44"/>
    <row r="802" ht="15.75" customHeight="1" s="44"/>
    <row r="803" ht="15.75" customHeight="1" s="44"/>
    <row r="804" ht="15.75" customHeight="1" s="44"/>
    <row r="805" ht="15.75" customHeight="1" s="44"/>
    <row r="806" ht="15.75" customHeight="1" s="44"/>
    <row r="807" ht="15.75" customHeight="1" s="44"/>
    <row r="808" ht="15.75" customHeight="1" s="44"/>
    <row r="809" ht="15.75" customHeight="1" s="44"/>
    <row r="810" ht="15.75" customHeight="1" s="44"/>
    <row r="811" ht="15.75" customHeight="1" s="44"/>
    <row r="812" ht="15.75" customHeight="1" s="44"/>
    <row r="813" ht="15.75" customHeight="1" s="44"/>
    <row r="814" ht="15.75" customHeight="1" s="44"/>
    <row r="815" ht="15.75" customHeight="1" s="44"/>
    <row r="816" ht="15.75" customHeight="1" s="44"/>
    <row r="817" ht="15.75" customHeight="1" s="44"/>
    <row r="818" ht="15.75" customHeight="1" s="44"/>
    <row r="819" ht="15.75" customHeight="1" s="44"/>
    <row r="820" ht="15.75" customHeight="1" s="44"/>
    <row r="821" ht="15.75" customHeight="1" s="44"/>
    <row r="822" ht="15.75" customHeight="1" s="44"/>
    <row r="823" ht="15.75" customHeight="1" s="44"/>
    <row r="824" ht="15.75" customHeight="1" s="44"/>
    <row r="825" ht="15.75" customHeight="1" s="44"/>
    <row r="826" ht="15.75" customHeight="1" s="44"/>
    <row r="827" ht="15.75" customHeight="1" s="44"/>
    <row r="828" ht="15.75" customHeight="1" s="44"/>
    <row r="829" ht="15.75" customHeight="1" s="44"/>
    <row r="830" ht="15.75" customHeight="1" s="44"/>
    <row r="831" ht="15.75" customHeight="1" s="44"/>
    <row r="832" ht="15.75" customHeight="1" s="44"/>
    <row r="833" ht="15.75" customHeight="1" s="44"/>
    <row r="834" ht="15.75" customHeight="1" s="44"/>
    <row r="835" ht="15.75" customHeight="1" s="44"/>
    <row r="836" ht="15.75" customHeight="1" s="44"/>
    <row r="837" ht="15.75" customHeight="1" s="44"/>
    <row r="838" ht="15.75" customHeight="1" s="44"/>
    <row r="839" ht="15.75" customHeight="1" s="44"/>
    <row r="840" ht="15.75" customHeight="1" s="44"/>
    <row r="841" ht="15.75" customHeight="1" s="44"/>
    <row r="842" ht="15.75" customHeight="1" s="44"/>
    <row r="843" ht="15.75" customHeight="1" s="44"/>
    <row r="844" ht="15.75" customHeight="1" s="44"/>
    <row r="845" ht="15.75" customHeight="1" s="44"/>
    <row r="846" ht="15.75" customHeight="1" s="44"/>
    <row r="847" ht="15.75" customHeight="1" s="44"/>
    <row r="848" ht="15.75" customHeight="1" s="44"/>
    <row r="849" ht="15.75" customHeight="1" s="44"/>
    <row r="850" ht="15.75" customHeight="1" s="44"/>
    <row r="851" ht="15.75" customHeight="1" s="44"/>
    <row r="852" ht="15.75" customHeight="1" s="44"/>
    <row r="853" ht="15.75" customHeight="1" s="44"/>
    <row r="854" ht="15.75" customHeight="1" s="44"/>
    <row r="855" ht="15.75" customHeight="1" s="44"/>
    <row r="856" ht="15.75" customHeight="1" s="44"/>
    <row r="857" ht="15.75" customHeight="1" s="44"/>
    <row r="858" ht="15.75" customHeight="1" s="44"/>
    <row r="859" ht="15.75" customHeight="1" s="44"/>
    <row r="860" ht="15.75" customHeight="1" s="44"/>
    <row r="861" ht="15.75" customHeight="1" s="44"/>
    <row r="862" ht="15.75" customHeight="1" s="44"/>
    <row r="863" ht="15.75" customHeight="1" s="44"/>
    <row r="864" ht="15.75" customHeight="1" s="44"/>
    <row r="865" ht="15.75" customHeight="1" s="44"/>
    <row r="866" ht="15.75" customHeight="1" s="44"/>
    <row r="867" ht="15.75" customHeight="1" s="44"/>
    <row r="868" ht="15.75" customHeight="1" s="44"/>
    <row r="869" ht="15.75" customHeight="1" s="44"/>
    <row r="870" ht="15.75" customHeight="1" s="44"/>
    <row r="871" ht="15.75" customHeight="1" s="44"/>
    <row r="872" ht="15.75" customHeight="1" s="44"/>
    <row r="873" ht="15.75" customHeight="1" s="44"/>
    <row r="874" ht="15.75" customHeight="1" s="44"/>
    <row r="875" ht="15.75" customHeight="1" s="44"/>
    <row r="876" ht="15.75" customHeight="1" s="44"/>
    <row r="877" ht="15.75" customHeight="1" s="44"/>
    <row r="878" ht="15.75" customHeight="1" s="44"/>
    <row r="879" ht="15.75" customHeight="1" s="44"/>
    <row r="880" ht="15.75" customHeight="1" s="44"/>
    <row r="881" ht="15.75" customHeight="1" s="44"/>
    <row r="882" ht="15.75" customHeight="1" s="44"/>
    <row r="883" ht="15.75" customHeight="1" s="44"/>
    <row r="884" ht="15.75" customHeight="1" s="44"/>
    <row r="885" ht="15.75" customHeight="1" s="44"/>
    <row r="886" ht="15.75" customHeight="1" s="44"/>
    <row r="887" ht="15.75" customHeight="1" s="44"/>
    <row r="888" ht="15.75" customHeight="1" s="44"/>
    <row r="889" ht="15.75" customHeight="1" s="44"/>
    <row r="890" ht="15.75" customHeight="1" s="44"/>
    <row r="891" ht="15.75" customHeight="1" s="44"/>
    <row r="892" ht="15.75" customHeight="1" s="44"/>
    <row r="893" ht="15.75" customHeight="1" s="44"/>
    <row r="894" ht="15.75" customHeight="1" s="44"/>
    <row r="895" ht="15.75" customHeight="1" s="44"/>
    <row r="896" ht="15.75" customHeight="1" s="44"/>
    <row r="897" ht="15.75" customHeight="1" s="44"/>
    <row r="898" ht="15.75" customHeight="1" s="44"/>
    <row r="899" ht="15.75" customHeight="1" s="44"/>
    <row r="900" ht="15.75" customHeight="1" s="44"/>
    <row r="901" ht="15.75" customHeight="1" s="44"/>
    <row r="902" ht="15.75" customHeight="1" s="44"/>
    <row r="903" ht="15.75" customHeight="1" s="44"/>
    <row r="904" ht="15.75" customHeight="1" s="44"/>
    <row r="905" ht="15.75" customHeight="1" s="44"/>
    <row r="906" ht="15.75" customHeight="1" s="44"/>
    <row r="907" ht="15.75" customHeight="1" s="44"/>
    <row r="908" ht="15.75" customHeight="1" s="44"/>
    <row r="909" ht="15.75" customHeight="1" s="44"/>
    <row r="910" ht="15.75" customHeight="1" s="44"/>
    <row r="911" ht="15.75" customHeight="1" s="44"/>
    <row r="912" ht="15.75" customHeight="1" s="44"/>
    <row r="913" ht="15.75" customHeight="1" s="44"/>
    <row r="914" ht="15.75" customHeight="1" s="44"/>
    <row r="915" ht="15.75" customHeight="1" s="44"/>
    <row r="916" ht="15.75" customHeight="1" s="44"/>
    <row r="917" ht="15.75" customHeight="1" s="44"/>
    <row r="918" ht="15.75" customHeight="1" s="44"/>
    <row r="919" ht="15.75" customHeight="1" s="44"/>
    <row r="920" ht="15.75" customHeight="1" s="44"/>
    <row r="921" ht="15.75" customHeight="1" s="44"/>
    <row r="922" ht="15.75" customHeight="1" s="44"/>
    <row r="923" ht="15.75" customHeight="1" s="44"/>
    <row r="924" ht="15.75" customHeight="1" s="44"/>
    <row r="925" ht="15.75" customHeight="1" s="44"/>
    <row r="926" ht="15.75" customHeight="1" s="44"/>
    <row r="927" ht="15.75" customHeight="1" s="44"/>
    <row r="928" ht="15.75" customHeight="1" s="44"/>
    <row r="929" ht="15.75" customHeight="1" s="44"/>
    <row r="930" ht="15.75" customHeight="1" s="44"/>
    <row r="931" ht="15.75" customHeight="1" s="44"/>
    <row r="932" ht="15.75" customHeight="1" s="44"/>
    <row r="933" ht="15.75" customHeight="1" s="44"/>
    <row r="934" ht="15.75" customHeight="1" s="44"/>
    <row r="935" ht="15.75" customHeight="1" s="44"/>
    <row r="936" ht="15.75" customHeight="1" s="44"/>
    <row r="937" ht="15.75" customHeight="1" s="44"/>
    <row r="938" ht="15.75" customHeight="1" s="44"/>
    <row r="939" ht="15.75" customHeight="1" s="44"/>
    <row r="940" ht="15.75" customHeight="1" s="44"/>
    <row r="941" ht="15.75" customHeight="1" s="44"/>
    <row r="942" ht="15.75" customHeight="1" s="44"/>
    <row r="943" ht="15.75" customHeight="1" s="44"/>
    <row r="944" ht="15.75" customHeight="1" s="44"/>
    <row r="945" ht="15.75" customHeight="1" s="44"/>
    <row r="946" ht="15.75" customHeight="1" s="44"/>
    <row r="947" ht="15.75" customHeight="1" s="44"/>
    <row r="948" ht="15.75" customHeight="1" s="44"/>
    <row r="949" ht="15.75" customHeight="1" s="44"/>
    <row r="950" ht="15.75" customHeight="1" s="44"/>
    <row r="951" ht="15.75" customHeight="1" s="44"/>
    <row r="952" ht="15.75" customHeight="1" s="44"/>
    <row r="953" ht="15.75" customHeight="1" s="44"/>
    <row r="954" ht="15.75" customHeight="1" s="44"/>
    <row r="955" ht="15.75" customHeight="1" s="44"/>
    <row r="956" ht="15.75" customHeight="1" s="44"/>
    <row r="957" ht="15.75" customHeight="1" s="44"/>
    <row r="958" ht="15.75" customHeight="1" s="44"/>
    <row r="959" ht="15.75" customHeight="1" s="44"/>
    <row r="960" ht="15.75" customHeight="1" s="44"/>
    <row r="961" ht="15.75" customHeight="1" s="44"/>
    <row r="962" ht="15.75" customHeight="1" s="44"/>
    <row r="963" ht="15.75" customHeight="1" s="44"/>
    <row r="964" ht="15.75" customHeight="1" s="44"/>
    <row r="965" ht="15.75" customHeight="1" s="44"/>
    <row r="966" ht="15.75" customHeight="1" s="44"/>
    <row r="967" ht="15.75" customHeight="1" s="44"/>
    <row r="968" ht="15.75" customHeight="1" s="44"/>
    <row r="969" ht="15.75" customHeight="1" s="44"/>
    <row r="970" ht="15.75" customHeight="1" s="44"/>
    <row r="971" ht="15.75" customHeight="1" s="44"/>
    <row r="972" ht="15.75" customHeight="1" s="44"/>
    <row r="973" ht="15.75" customHeight="1" s="44"/>
    <row r="974" ht="15.75" customHeight="1" s="44"/>
    <row r="975" ht="15.75" customHeight="1" s="44"/>
    <row r="976" ht="15.75" customHeight="1" s="44"/>
    <row r="977" ht="15.75" customHeight="1" s="44"/>
    <row r="978" ht="15.75" customHeight="1" s="44"/>
    <row r="979" ht="15.75" customHeight="1" s="44"/>
    <row r="980" ht="15.75" customHeight="1" s="44"/>
    <row r="981" ht="15.75" customHeight="1" s="44"/>
    <row r="982" ht="15.75" customHeight="1" s="44"/>
    <row r="983" ht="15.75" customHeight="1" s="44"/>
    <row r="984" ht="15.75" customHeight="1" s="44"/>
    <row r="985" ht="15.75" customHeight="1" s="44"/>
    <row r="986" ht="15.75" customHeight="1" s="44"/>
    <row r="987" ht="15.75" customHeight="1" s="44"/>
    <row r="988" ht="15.75" customHeight="1" s="44"/>
    <row r="989" ht="15.75" customHeight="1" s="44"/>
    <row r="990" ht="15.75" customHeight="1" s="44"/>
    <row r="991" ht="15.75" customHeight="1" s="44"/>
    <row r="992" ht="15.75" customHeight="1" s="44"/>
    <row r="993" ht="15.75" customHeight="1" s="44"/>
    <row r="994" ht="15.75" customHeight="1" s="44"/>
    <row r="995" ht="15.75" customHeight="1" s="44"/>
    <row r="996" ht="15.75" customHeight="1" s="44"/>
    <row r="997" ht="15.75" customHeight="1" s="44"/>
    <row r="998" ht="15.75" customHeight="1" s="44"/>
    <row r="999" ht="15.75" customHeight="1" s="44"/>
    <row r="1000" ht="15.75" customHeight="1" s="44"/>
  </sheetData>
  <mergeCells count="1">
    <mergeCell ref="A1:C1"/>
  </mergeCell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4"/>
  <sheetViews>
    <sheetView workbookViewId="0">
      <selection activeCell="A1" sqref="A1"/>
    </sheetView>
  </sheetViews>
  <sheetFormatPr baseColWidth="8" defaultColWidth="14.43" defaultRowHeight="15" customHeight="1"/>
  <cols>
    <col width="20" customWidth="1" style="44" min="1" max="1"/>
    <col width="30" customWidth="1" style="44" min="2" max="2"/>
    <col width="12" customWidth="1" style="44" min="3" max="17"/>
    <col width="20" customWidth="1" style="44" min="18" max="18"/>
    <col width="12" customWidth="1" style="44" min="19" max="25"/>
    <col width="35" customWidth="1" style="44" min="26" max="26"/>
    <col width="30" customWidth="1" style="44" min="27" max="27"/>
    <col width="25" customWidth="1" style="44" min="28" max="28"/>
  </cols>
  <sheetData>
    <row r="1">
      <c r="A1" s="33" t="inlineStr">
        <is>
          <t>タスク</t>
        </is>
      </c>
      <c r="B1" s="33" t="inlineStr">
        <is>
          <t>現状フロー(入力→処理→出力)</t>
        </is>
      </c>
      <c r="C1" s="33" t="inlineStr">
        <is>
          <t>頻度/週</t>
        </is>
      </c>
      <c r="D1" s="33" t="inlineStr">
        <is>
          <t>時間/件(分)</t>
        </is>
      </c>
      <c r="E1" s="33" t="inlineStr">
        <is>
          <t>待ち時間/件(分)</t>
        </is>
      </c>
      <c r="F1" s="33" t="inlineStr">
        <is>
          <t>エラー率(%)</t>
        </is>
      </c>
      <c r="G1" s="33" t="inlineStr">
        <is>
          <t>ルール明確度(高/中/低)</t>
        </is>
      </c>
      <c r="H1" s="33" t="inlineStr">
        <is>
          <t>データ標準化度(高/中/低)</t>
        </is>
      </c>
      <c r="I1" s="33" t="inlineStr">
        <is>
          <t>ナレッジ依存度(高/中/低)</t>
        </is>
      </c>
      <c r="J1" s="33" t="inlineStr">
        <is>
          <t>機密度(高/中/低)</t>
        </is>
      </c>
      <c r="K1" s="33" t="inlineStr">
        <is>
          <t>候補手段(Gem/NotebookLM/GAS/Microsoft Copilot/Microsoft 365 AI/Power Automate/ChatGPT/Claude/その他)</t>
        </is>
      </c>
      <c r="L1" s="33" t="inlineStr">
        <is>
          <t>基準工数(分/週)</t>
        </is>
      </c>
      <c r="M1" s="33" t="inlineStr">
        <is>
          <t>AI代替適性スコア(0-100)</t>
        </is>
      </c>
      <c r="N1" s="33" t="inlineStr">
        <is>
          <t>推奨手段(自動)</t>
        </is>
      </c>
      <c r="O1" s="33" t="inlineStr">
        <is>
          <t>代替割合見込み(0〜1)</t>
        </is>
      </c>
      <c r="P1" s="33" t="inlineStr">
        <is>
          <t>期待工数(分/週)</t>
        </is>
      </c>
      <c r="Q1" s="33" t="inlineStr">
        <is>
          <t>削減見込み(分/週)</t>
        </is>
      </c>
      <c r="R1" s="33" t="inlineStr">
        <is>
          <t>KPI(成功指標)</t>
        </is>
      </c>
      <c r="S1" s="33" t="inlineStr">
        <is>
          <t>担当</t>
        </is>
      </c>
      <c r="T1" s="33" t="inlineStr">
        <is>
          <t>開始日</t>
        </is>
      </c>
      <c r="U1" s="33" t="inlineStr">
        <is>
          <t>評価日</t>
        </is>
      </c>
      <c r="V1" s="33" t="inlineStr">
        <is>
          <t>Before工数(分/週)</t>
        </is>
      </c>
      <c r="W1" s="33" t="inlineStr">
        <is>
          <t>After工数(分/週)</t>
        </is>
      </c>
      <c r="X1" s="33" t="inlineStr">
        <is>
          <t>実削減(分/週)</t>
        </is>
      </c>
      <c r="Y1" s="33" t="inlineStr">
        <is>
          <t>実削減率</t>
        </is>
      </c>
      <c r="Z1" s="33" t="inlineStr">
        <is>
          <t>AI活用アイデア（例：ツール名で要約）</t>
        </is>
      </c>
      <c r="AA1" s="33" t="inlineStr">
        <is>
          <t>AI導入による効果（例：30分削減）</t>
        </is>
      </c>
      <c r="AB1" s="33" t="inlineStr">
        <is>
          <t>今すぐ実行するフラグ（◯/空欄）</t>
        </is>
      </c>
    </row>
    <row r="2">
      <c r="A2" s="34" t="inlineStr">
        <is>
          <t>営業日報集計</t>
        </is>
      </c>
      <c r="B2" s="34" t="inlineStr">
        <is>
          <t>日報CSV→手集計→週報PDF</t>
        </is>
      </c>
      <c r="C2" s="34" t="inlineStr">
        <is>
          <t>5</t>
        </is>
      </c>
      <c r="D2" s="34" t="inlineStr">
        <is>
          <t>30</t>
        </is>
      </c>
      <c r="E2" s="34" t="inlineStr">
        <is>
          <t>10</t>
        </is>
      </c>
      <c r="F2" s="34" t="inlineStr">
        <is>
          <t>5</t>
        </is>
      </c>
      <c r="G2" s="34" t="inlineStr">
        <is>
          <t>高</t>
        </is>
      </c>
      <c r="H2" s="34" t="inlineStr">
        <is>
          <t>高</t>
        </is>
      </c>
      <c r="I2" s="34" t="inlineStr">
        <is>
          <t>低</t>
        </is>
      </c>
      <c r="J2" s="34" t="inlineStr">
        <is>
          <t>中</t>
        </is>
      </c>
      <c r="K2" s="34" t="inlineStr">
        <is>
          <t>Gem</t>
        </is>
      </c>
      <c r="L2" s="34">
        <f>IFERROR(C2*(D2+E2),"")</f>
        <v/>
      </c>
      <c r="M2" s="34">
        <f>ROUND(100*(0.2*MIN(1,IFERROR(C2/20,0))+0.15*MIN(1,IFERROR(E2/30,0))+0.2*IF(TRIM(G2)="高",1,IF(TRIM(G2)="中",0.5,0))+0.15*IF(TRIM(H2)="高",1,IF(TRIM(H2)="中",0.5,0))+0.1*MIN(1,IFERROR(F2/20,0))+0.15*IF(TRIM(I2)="高",1,IF(TRIM(I2)="中",0.5,0))+0.15*(1-IF(TRIM(J2)="高",1,IF(TRIM(J2)="中",0.5,0)))),0)</f>
        <v/>
      </c>
      <c r="N2" s="34" t="n"/>
      <c r="O2" s="34" t="n"/>
      <c r="P2" s="34" t="n"/>
      <c r="Q2" s="34" t="n"/>
      <c r="R2" s="34" t="inlineStr">
        <is>
          <t>週報作成時間(分)</t>
        </is>
      </c>
      <c r="S2" s="34" t="inlineStr">
        <is>
          <t>田中</t>
        </is>
      </c>
      <c r="T2" s="34" t="inlineStr">
        <is>
          <t>2025-08-18</t>
        </is>
      </c>
      <c r="U2" s="34" t="inlineStr">
        <is>
          <t>2025-08-25</t>
        </is>
      </c>
      <c r="V2" s="34" t="inlineStr">
        <is>
          <t>200</t>
        </is>
      </c>
      <c r="W2" s="34" t="inlineStr">
        <is>
          <t>40</t>
        </is>
      </c>
      <c r="X2" s="34" t="n"/>
      <c r="Y2" s="34" t="n"/>
      <c r="Z2" s="34" t="inlineStr">
        <is>
          <t>Gemで日報を自動要約</t>
        </is>
      </c>
      <c r="AA2" s="34" t="inlineStr">
        <is>
          <t>週次集計時間を200分→40分に削減</t>
        </is>
      </c>
      <c r="AB2" s="34" t="inlineStr">
        <is>
          <t>◯</t>
        </is>
      </c>
    </row>
    <row r="3">
      <c r="A3" s="34" t="inlineStr">
        <is>
          <t>契約Q&amp;A一次対応</t>
        </is>
      </c>
      <c r="B3" s="34" t="inlineStr">
        <is>
          <t>質問→法務確認→テンプレ回答</t>
        </is>
      </c>
      <c r="C3" s="34" t="inlineStr">
        <is>
          <t>10</t>
        </is>
      </c>
      <c r="D3" s="34" t="inlineStr">
        <is>
          <t>15</t>
        </is>
      </c>
      <c r="E3" s="34" t="inlineStr">
        <is>
          <t>30</t>
        </is>
      </c>
      <c r="F3" s="34" t="inlineStr">
        <is>
          <t>1</t>
        </is>
      </c>
      <c r="G3" s="34" t="inlineStr">
        <is>
          <t>中</t>
        </is>
      </c>
      <c r="H3" s="34" t="inlineStr">
        <is>
          <t>中</t>
        </is>
      </c>
      <c r="I3" s="34" t="inlineStr">
        <is>
          <t>高</t>
        </is>
      </c>
      <c r="J3" s="34" t="inlineStr">
        <is>
          <t>高</t>
        </is>
      </c>
      <c r="K3" s="34" t="inlineStr">
        <is>
          <t>Gem</t>
        </is>
      </c>
      <c r="L3" s="34">
        <f>IFERROR(C3*(D3+E3),"")</f>
        <v/>
      </c>
      <c r="M3" s="34" t="n"/>
      <c r="N3" s="34" t="n"/>
      <c r="O3" s="34" t="n"/>
      <c r="P3" s="34" t="n"/>
      <c r="Q3" s="34" t="n"/>
      <c r="R3" s="34" t="inlineStr">
        <is>
          <t>回答リードタイム(分)</t>
        </is>
      </c>
      <c r="S3" s="34" t="inlineStr">
        <is>
          <t>山田</t>
        </is>
      </c>
      <c r="T3" s="34" t="inlineStr">
        <is>
          <t>2025-08-18</t>
        </is>
      </c>
      <c r="U3" s="34" t="inlineStr">
        <is>
          <t>2025-08-25</t>
        </is>
      </c>
      <c r="V3" s="34" t="inlineStr">
        <is>
          <t>450</t>
        </is>
      </c>
      <c r="W3" s="34" t="inlineStr">
        <is>
          <t>180</t>
        </is>
      </c>
      <c r="X3" s="34" t="n"/>
      <c r="Y3" s="34" t="n"/>
      <c r="Z3" s="34" t="inlineStr">
        <is>
          <t>Gemで契約書の質問に対して一次回答を自動生成</t>
        </is>
      </c>
      <c r="AA3" s="34" t="inlineStr">
        <is>
          <t>回答時間を450分→180分に削減</t>
        </is>
      </c>
      <c r="AB3" s="34" t="n"/>
    </row>
    <row r="4">
      <c r="A4" s="34" t="inlineStr">
        <is>
          <t>不具合一次切り分け</t>
        </is>
      </c>
      <c r="B4" s="34" t="inlineStr">
        <is>
          <t>ログ→目視→Jira起票</t>
        </is>
      </c>
      <c r="C4" s="34" t="inlineStr">
        <is>
          <t>20</t>
        </is>
      </c>
      <c r="D4" s="34" t="inlineStr">
        <is>
          <t>12</t>
        </is>
      </c>
      <c r="E4" s="34" t="inlineStr">
        <is>
          <t>5</t>
        </is>
      </c>
      <c r="F4" s="34" t="inlineStr">
        <is>
          <t>8</t>
        </is>
      </c>
      <c r="G4" s="34" t="inlineStr">
        <is>
          <t>高</t>
        </is>
      </c>
      <c r="H4" s="34" t="inlineStr">
        <is>
          <t>高</t>
        </is>
      </c>
      <c r="I4" s="34" t="inlineStr">
        <is>
          <t>中</t>
        </is>
      </c>
      <c r="J4" s="34" t="inlineStr">
        <is>
          <t>中</t>
        </is>
      </c>
      <c r="K4" s="34" t="inlineStr">
        <is>
          <t>NotebookLM</t>
        </is>
      </c>
      <c r="L4" s="34">
        <f>IFERROR(C4*(D4+E4),"")</f>
        <v/>
      </c>
      <c r="M4" s="34" t="n"/>
      <c r="N4" s="34" t="n"/>
      <c r="O4" s="34" t="n"/>
      <c r="P4" s="34" t="n"/>
      <c r="Q4" s="34" t="n"/>
      <c r="R4" s="34" t="inlineStr">
        <is>
          <t>一次切り分け時間(分)</t>
        </is>
      </c>
      <c r="S4" s="34" t="inlineStr">
        <is>
          <t>鈴木</t>
        </is>
      </c>
      <c r="T4" s="34" t="inlineStr">
        <is>
          <t>2025-08-18</t>
        </is>
      </c>
      <c r="U4" s="34" t="inlineStr">
        <is>
          <t>2025-08-25</t>
        </is>
      </c>
      <c r="V4" s="34" t="inlineStr">
        <is>
          <t>340</t>
        </is>
      </c>
      <c r="W4" s="34" t="inlineStr">
        <is>
          <t>160</t>
        </is>
      </c>
      <c r="X4" s="34" t="n"/>
      <c r="Y4" s="34" t="n"/>
      <c r="Z4" s="34" t="inlineStr">
        <is>
          <t>NotebookLMでログを分析</t>
        </is>
      </c>
      <c r="AA4" s="34" t="inlineStr">
        <is>
          <t>切り分け時間を340分→160分に削減</t>
        </is>
      </c>
      <c r="AB4" s="34" t="n"/>
    </row>
    <row r="21" ht="15.75" customHeight="1" s="44"/>
    <row r="22" ht="15.75" customHeight="1" s="44"/>
    <row r="23" ht="15.75" customHeight="1" s="44"/>
    <row r="24" ht="15.75" customHeight="1" s="44"/>
    <row r="25" ht="15.75" customHeight="1" s="44"/>
    <row r="26" ht="15.75" customHeight="1" s="44"/>
    <row r="27" ht="15.75" customHeight="1" s="44"/>
    <row r="28" ht="15.75" customHeight="1" s="44"/>
    <row r="29" ht="15.75" customHeight="1" s="44"/>
    <row r="30" ht="15.75" customHeight="1" s="44"/>
    <row r="31" ht="15.75" customHeight="1" s="44"/>
    <row r="32" ht="15.75" customHeight="1" s="44"/>
    <row r="33" ht="15.75" customHeight="1" s="44"/>
    <row r="34" ht="15.75" customHeight="1" s="44"/>
    <row r="35" ht="15.75" customHeight="1" s="44"/>
    <row r="36" ht="15.75" customHeight="1" s="44"/>
    <row r="37" ht="15.75" customHeight="1" s="44"/>
    <row r="38" ht="15.75" customHeight="1" s="44"/>
    <row r="39" ht="15.75" customHeight="1" s="44"/>
    <row r="40" ht="15.75" customHeight="1" s="44"/>
    <row r="41" ht="15.75" customHeight="1" s="44"/>
    <row r="42" ht="15.75" customHeight="1" s="44"/>
    <row r="43" ht="15.75" customHeight="1" s="44"/>
    <row r="44" ht="15.75" customHeight="1" s="44"/>
    <row r="45" ht="15.75" customHeight="1" s="44"/>
    <row r="46" ht="15.75" customHeight="1" s="44"/>
    <row r="47" ht="15.75" customHeight="1" s="44"/>
    <row r="48" ht="15.75" customHeight="1" s="44"/>
    <row r="49" ht="15.75" customHeight="1" s="44"/>
    <row r="50" ht="15.75" customHeight="1" s="44"/>
    <row r="51" ht="15.75" customHeight="1" s="44"/>
    <row r="52" ht="15.75" customHeight="1" s="44"/>
    <row r="53" ht="15.75" customHeight="1" s="44"/>
    <row r="54" ht="15.75" customHeight="1" s="44"/>
    <row r="55" ht="15.75" customHeight="1" s="44"/>
    <row r="56" ht="15.75" customHeight="1" s="44"/>
    <row r="57" ht="15.75" customHeight="1" s="44"/>
    <row r="58" ht="15.75" customHeight="1" s="44"/>
    <row r="59" ht="15.75" customHeight="1" s="44"/>
    <row r="60" ht="15.75" customHeight="1" s="44"/>
    <row r="61" ht="15.75" customHeight="1" s="44"/>
    <row r="62" ht="15.75" customHeight="1" s="44"/>
    <row r="63" ht="15.75" customHeight="1" s="44"/>
    <row r="64" ht="15.75" customHeight="1" s="44"/>
    <row r="65" ht="15.75" customHeight="1" s="44"/>
    <row r="66" ht="15.75" customHeight="1" s="44"/>
    <row r="67" ht="15.75" customHeight="1" s="44"/>
    <row r="68" ht="15.75" customHeight="1" s="44"/>
    <row r="69" ht="15.75" customHeight="1" s="44"/>
    <row r="70" ht="15.75" customHeight="1" s="44"/>
    <row r="71" ht="15.75" customHeight="1" s="44"/>
    <row r="72" ht="15.75" customHeight="1" s="44"/>
    <row r="73" ht="15.75" customHeight="1" s="44"/>
    <row r="74" ht="15.75" customHeight="1" s="44"/>
    <row r="75" ht="15.75" customHeight="1" s="44"/>
    <row r="76" ht="15.75" customHeight="1" s="44"/>
    <row r="77" ht="15.75" customHeight="1" s="44"/>
    <row r="78" ht="15.75" customHeight="1" s="44"/>
    <row r="79" ht="15.75" customHeight="1" s="44"/>
    <row r="80" ht="15.75" customHeight="1" s="44"/>
    <row r="81" ht="15.75" customHeight="1" s="44"/>
    <row r="82" ht="15.75" customHeight="1" s="44"/>
    <row r="83" ht="15.75" customHeight="1" s="44"/>
    <row r="84" ht="15.75" customHeight="1" s="44"/>
    <row r="85" ht="15.75" customHeight="1" s="44"/>
    <row r="86" ht="15.75" customHeight="1" s="44"/>
    <row r="87" ht="15.75" customHeight="1" s="44"/>
    <row r="88" ht="15.75" customHeight="1" s="44"/>
    <row r="89" ht="15.75" customHeight="1" s="44"/>
    <row r="90" ht="15.75" customHeight="1" s="44"/>
    <row r="91" ht="15.75" customHeight="1" s="44"/>
    <row r="92" ht="15.75" customHeight="1" s="44"/>
    <row r="93" ht="15.75" customHeight="1" s="44"/>
    <row r="94" ht="15.75" customHeight="1" s="44"/>
    <row r="95" ht="15.75" customHeight="1" s="44"/>
    <row r="96" ht="15.75" customHeight="1" s="44"/>
    <row r="97" ht="15.75" customHeight="1" s="44"/>
    <row r="98" ht="15.75" customHeight="1" s="44"/>
    <row r="99" ht="15.75" customHeight="1" s="44"/>
    <row r="100" ht="15.75" customHeight="1" s="44"/>
    <row r="101" ht="15.75" customHeight="1" s="44"/>
    <row r="102" ht="15.75" customHeight="1" s="44"/>
    <row r="103" ht="15.75" customHeight="1" s="44"/>
    <row r="104" ht="15.75" customHeight="1" s="44"/>
    <row r="105" ht="15.75" customHeight="1" s="44"/>
    <row r="106" ht="15.75" customHeight="1" s="44"/>
    <row r="107" ht="15.75" customHeight="1" s="44"/>
    <row r="108" ht="15.75" customHeight="1" s="44"/>
    <row r="109" ht="15.75" customHeight="1" s="44"/>
    <row r="110" ht="15.75" customHeight="1" s="44"/>
    <row r="111" ht="15.75" customHeight="1" s="44"/>
    <row r="112" ht="15.75" customHeight="1" s="44"/>
    <row r="113" ht="15.75" customHeight="1" s="44"/>
    <row r="114" ht="15.75" customHeight="1" s="44"/>
    <row r="115" ht="15.75" customHeight="1" s="44"/>
    <row r="116" ht="15.75" customHeight="1" s="44"/>
    <row r="117" ht="15.75" customHeight="1" s="44"/>
    <row r="118" ht="15.75" customHeight="1" s="44"/>
    <row r="119" ht="15.75" customHeight="1" s="44"/>
    <row r="120" ht="15.75" customHeight="1" s="44"/>
    <row r="121" ht="15.75" customHeight="1" s="44"/>
    <row r="122" ht="15.75" customHeight="1" s="44"/>
    <row r="123" ht="15.75" customHeight="1" s="44"/>
    <row r="124" ht="15.75" customHeight="1" s="44"/>
    <row r="125" ht="15.75" customHeight="1" s="44"/>
    <row r="126" ht="15.75" customHeight="1" s="44"/>
    <row r="127" ht="15.75" customHeight="1" s="44"/>
    <row r="128" ht="15.75" customHeight="1" s="44"/>
    <row r="129" ht="15.75" customHeight="1" s="44"/>
    <row r="130" ht="15.75" customHeight="1" s="44"/>
    <row r="131" ht="15.75" customHeight="1" s="44"/>
    <row r="132" ht="15.75" customHeight="1" s="44"/>
    <row r="133" ht="15.75" customHeight="1" s="44"/>
    <row r="134" ht="15.75" customHeight="1" s="44"/>
    <row r="135" ht="15.75" customHeight="1" s="44"/>
    <row r="136" ht="15.75" customHeight="1" s="44"/>
    <row r="137" ht="15.75" customHeight="1" s="44"/>
    <row r="138" ht="15.75" customHeight="1" s="44"/>
    <row r="139" ht="15.75" customHeight="1" s="44"/>
    <row r="140" ht="15.75" customHeight="1" s="44"/>
    <row r="141" ht="15.75" customHeight="1" s="44"/>
    <row r="142" ht="15.75" customHeight="1" s="44"/>
    <row r="143" ht="15.75" customHeight="1" s="44"/>
    <row r="144" ht="15.75" customHeight="1" s="44"/>
    <row r="145" ht="15.75" customHeight="1" s="44"/>
    <row r="146" ht="15.75" customHeight="1" s="44"/>
    <row r="147" ht="15.75" customHeight="1" s="44"/>
    <row r="148" ht="15.75" customHeight="1" s="44"/>
    <row r="149" ht="15.75" customHeight="1" s="44"/>
    <row r="150" ht="15.75" customHeight="1" s="44"/>
    <row r="151" ht="15.75" customHeight="1" s="44"/>
    <row r="152" ht="15.75" customHeight="1" s="44"/>
    <row r="153" ht="15.75" customHeight="1" s="44"/>
    <row r="154" ht="15.75" customHeight="1" s="44"/>
    <row r="155" ht="15.75" customHeight="1" s="44"/>
    <row r="156" ht="15.75" customHeight="1" s="44"/>
    <row r="157" ht="15.75" customHeight="1" s="44"/>
    <row r="158" ht="15.75" customHeight="1" s="44"/>
    <row r="159" ht="15.75" customHeight="1" s="44"/>
    <row r="160" ht="15.75" customHeight="1" s="44"/>
    <row r="161" ht="15.75" customHeight="1" s="44"/>
    <row r="162" ht="15.75" customHeight="1" s="44"/>
    <row r="163" ht="15.75" customHeight="1" s="44"/>
    <row r="164" ht="15.75" customHeight="1" s="44"/>
    <row r="165" ht="15.75" customHeight="1" s="44"/>
    <row r="166" ht="15.75" customHeight="1" s="44"/>
    <row r="167" ht="15.75" customHeight="1" s="44"/>
    <row r="168" ht="15.75" customHeight="1" s="44"/>
    <row r="169" ht="15.75" customHeight="1" s="44"/>
    <row r="170" ht="15.75" customHeight="1" s="44"/>
    <row r="171" ht="15.75" customHeight="1" s="44"/>
    <row r="172" ht="15.75" customHeight="1" s="44"/>
    <row r="173" ht="15.75" customHeight="1" s="44"/>
    <row r="174" ht="15.75" customHeight="1" s="44"/>
    <row r="175" ht="15.75" customHeight="1" s="44"/>
    <row r="176" ht="15.75" customHeight="1" s="44"/>
    <row r="177" ht="15.75" customHeight="1" s="44"/>
    <row r="178" ht="15.75" customHeight="1" s="44"/>
    <row r="179" ht="15.75" customHeight="1" s="44"/>
    <row r="180" ht="15.75" customHeight="1" s="44"/>
    <row r="181" ht="15.75" customHeight="1" s="44"/>
    <row r="182" ht="15.75" customHeight="1" s="44"/>
    <row r="183" ht="15.75" customHeight="1" s="44"/>
    <row r="184" ht="15.75" customHeight="1" s="44"/>
    <row r="185" ht="15.75" customHeight="1" s="44"/>
    <row r="186" ht="15.75" customHeight="1" s="44"/>
    <row r="187" ht="15.75" customHeight="1" s="44"/>
    <row r="188" ht="15.75" customHeight="1" s="44"/>
    <row r="189" ht="15.75" customHeight="1" s="44"/>
    <row r="190" ht="15.75" customHeight="1" s="44"/>
    <row r="191" ht="15.75" customHeight="1" s="44"/>
    <row r="192" ht="15.75" customHeight="1" s="44"/>
    <row r="193" ht="15.75" customHeight="1" s="44"/>
    <row r="194" ht="15.75" customHeight="1" s="44"/>
    <row r="195" ht="15.75" customHeight="1" s="44"/>
    <row r="196" ht="15.75" customHeight="1" s="44"/>
    <row r="197" ht="15.75" customHeight="1" s="44"/>
    <row r="198" ht="15.75" customHeight="1" s="44"/>
    <row r="199" ht="15.75" customHeight="1" s="44"/>
    <row r="200" ht="15.75" customHeight="1" s="44"/>
    <row r="201" ht="15.75" customHeight="1" s="44"/>
    <row r="202" ht="15.75" customHeight="1" s="44"/>
    <row r="203" ht="15.75" customHeight="1" s="44"/>
    <row r="204" ht="15.75" customHeight="1" s="44"/>
    <row r="205" ht="15.75" customHeight="1" s="44"/>
    <row r="206" ht="15.75" customHeight="1" s="44"/>
    <row r="207" ht="15.75" customHeight="1" s="44"/>
    <row r="208" ht="15.75" customHeight="1" s="44"/>
    <row r="209" ht="15.75" customHeight="1" s="44"/>
    <row r="210" ht="15.75" customHeight="1" s="44"/>
    <row r="211" ht="15.75" customHeight="1" s="44"/>
    <row r="212" ht="15.75" customHeight="1" s="44"/>
    <row r="213" ht="15.75" customHeight="1" s="44"/>
    <row r="214" ht="15.75" customHeight="1" s="44"/>
    <row r="215" ht="15.75" customHeight="1" s="44"/>
    <row r="216" ht="15.75" customHeight="1" s="44"/>
    <row r="217" ht="15.75" customHeight="1" s="44"/>
    <row r="218" ht="15.75" customHeight="1" s="44"/>
    <row r="219" ht="15.75" customHeight="1" s="44"/>
    <row r="220" ht="15.75" customHeight="1" s="44"/>
    <row r="221" ht="15.75" customHeight="1" s="44"/>
    <row r="222" ht="15.75" customHeight="1" s="44"/>
    <row r="223" ht="15.75" customHeight="1" s="44"/>
    <row r="224" ht="15.75" customHeight="1" s="44"/>
    <row r="225" ht="15.75" customHeight="1" s="44"/>
    <row r="226" ht="15.75" customHeight="1" s="44"/>
    <row r="227" ht="15.75" customHeight="1" s="44"/>
    <row r="228" ht="15.75" customHeight="1" s="44"/>
    <row r="229" ht="15.75" customHeight="1" s="44"/>
    <row r="230" ht="15.75" customHeight="1" s="44"/>
    <row r="231" ht="15.75" customHeight="1" s="44"/>
    <row r="232" ht="15.75" customHeight="1" s="44"/>
    <row r="233" ht="15.75" customHeight="1" s="44"/>
    <row r="234" ht="15.75" customHeight="1" s="44"/>
    <row r="235" ht="15.75" customHeight="1" s="44"/>
    <row r="236" ht="15.75" customHeight="1" s="44"/>
    <row r="237" ht="15.75" customHeight="1" s="44"/>
    <row r="238" ht="15.75" customHeight="1" s="44"/>
    <row r="239" ht="15.75" customHeight="1" s="44"/>
    <row r="240" ht="15.75" customHeight="1" s="44"/>
    <row r="241" ht="15.75" customHeight="1" s="44"/>
    <row r="242" ht="15.75" customHeight="1" s="44"/>
    <row r="243" ht="15.75" customHeight="1" s="44"/>
    <row r="244" ht="15.75" customHeight="1" s="44"/>
    <row r="245" ht="15.75" customHeight="1" s="44"/>
    <row r="246" ht="15.75" customHeight="1" s="44"/>
    <row r="247" ht="15.75" customHeight="1" s="44"/>
    <row r="248" ht="15.75" customHeight="1" s="44"/>
    <row r="249" ht="15.75" customHeight="1" s="44"/>
    <row r="250" ht="15.75" customHeight="1" s="44"/>
    <row r="251" ht="15.75" customHeight="1" s="44"/>
    <row r="252" ht="15.75" customHeight="1" s="44"/>
    <row r="253" ht="15.75" customHeight="1" s="44"/>
    <row r="254" ht="15.75" customHeight="1" s="44"/>
    <row r="255" ht="15.75" customHeight="1" s="44"/>
    <row r="256" ht="15.75" customHeight="1" s="44"/>
    <row r="257" ht="15.75" customHeight="1" s="44"/>
    <row r="258" ht="15.75" customHeight="1" s="44"/>
    <row r="259" ht="15.75" customHeight="1" s="44"/>
    <row r="260" ht="15.75" customHeight="1" s="44"/>
    <row r="261" ht="15.75" customHeight="1" s="44"/>
    <row r="262" ht="15.75" customHeight="1" s="44"/>
    <row r="263" ht="15.75" customHeight="1" s="44"/>
    <row r="264" ht="15.75" customHeight="1" s="44"/>
    <row r="265" ht="15.75" customHeight="1" s="44"/>
    <row r="266" ht="15.75" customHeight="1" s="44"/>
    <row r="267" ht="15.75" customHeight="1" s="44"/>
    <row r="268" ht="15.75" customHeight="1" s="44"/>
    <row r="269" ht="15.75" customHeight="1" s="44"/>
    <row r="270" ht="15.75" customHeight="1" s="44"/>
    <row r="271" ht="15.75" customHeight="1" s="44"/>
    <row r="272" ht="15.75" customHeight="1" s="44"/>
    <row r="273" ht="15.75" customHeight="1" s="44"/>
    <row r="274" ht="15.75" customHeight="1" s="44"/>
    <row r="275" ht="15.75" customHeight="1" s="44"/>
    <row r="276" ht="15.75" customHeight="1" s="44"/>
    <row r="277" ht="15.75" customHeight="1" s="44"/>
    <row r="278" ht="15.75" customHeight="1" s="44"/>
    <row r="279" ht="15.75" customHeight="1" s="44"/>
    <row r="280" ht="15.75" customHeight="1" s="44"/>
    <row r="281" ht="15.75" customHeight="1" s="44"/>
    <row r="282" ht="15.75" customHeight="1" s="44"/>
    <row r="283" ht="15.75" customHeight="1" s="44"/>
    <row r="284" ht="15.75" customHeight="1" s="44"/>
    <row r="285" ht="15.75" customHeight="1" s="44"/>
    <row r="286" ht="15.75" customHeight="1" s="44"/>
    <row r="287" ht="15.75" customHeight="1" s="44"/>
    <row r="288" ht="15.75" customHeight="1" s="44"/>
    <row r="289" ht="15.75" customHeight="1" s="44"/>
    <row r="290" ht="15.75" customHeight="1" s="44"/>
    <row r="291" ht="15.75" customHeight="1" s="44"/>
    <row r="292" ht="15.75" customHeight="1" s="44"/>
    <row r="293" ht="15.75" customHeight="1" s="44"/>
    <row r="294" ht="15.75" customHeight="1" s="44"/>
    <row r="295" ht="15.75" customHeight="1" s="44"/>
    <row r="296" ht="15.75" customHeight="1" s="44"/>
    <row r="297" ht="15.75" customHeight="1" s="44"/>
    <row r="298" ht="15.75" customHeight="1" s="44"/>
    <row r="299" ht="15.75" customHeight="1" s="44"/>
    <row r="300" ht="15.75" customHeight="1" s="44"/>
    <row r="301" ht="15.75" customHeight="1" s="44"/>
    <row r="302" ht="15.75" customHeight="1" s="44"/>
    <row r="303" ht="15.75" customHeight="1" s="44"/>
    <row r="304" ht="15.75" customHeight="1" s="44"/>
    <row r="305" ht="15.75" customHeight="1" s="44"/>
    <row r="306" ht="15.75" customHeight="1" s="44"/>
    <row r="307" ht="15.75" customHeight="1" s="44"/>
    <row r="308" ht="15.75" customHeight="1" s="44"/>
    <row r="309" ht="15.75" customHeight="1" s="44"/>
    <row r="310" ht="15.75" customHeight="1" s="44"/>
    <row r="311" ht="15.75" customHeight="1" s="44"/>
    <row r="312" ht="15.75" customHeight="1" s="44"/>
    <row r="313" ht="15.75" customHeight="1" s="44"/>
    <row r="314" ht="15.75" customHeight="1" s="44"/>
    <row r="315" ht="15.75" customHeight="1" s="44"/>
    <row r="316" ht="15.75" customHeight="1" s="44"/>
    <row r="317" ht="15.75" customHeight="1" s="44"/>
    <row r="318" ht="15.75" customHeight="1" s="44"/>
    <row r="319" ht="15.75" customHeight="1" s="44"/>
    <row r="320" ht="15.75" customHeight="1" s="44"/>
    <row r="321" ht="15.75" customHeight="1" s="44"/>
    <row r="322" ht="15.75" customHeight="1" s="44"/>
    <row r="323" ht="15.75" customHeight="1" s="44"/>
    <row r="324" ht="15.75" customHeight="1" s="44"/>
    <row r="325" ht="15.75" customHeight="1" s="44"/>
    <row r="326" ht="15.75" customHeight="1" s="44"/>
    <row r="327" ht="15.75" customHeight="1" s="44"/>
    <row r="328" ht="15.75" customHeight="1" s="44"/>
    <row r="329" ht="15.75" customHeight="1" s="44"/>
    <row r="330" ht="15.75" customHeight="1" s="44"/>
    <row r="331" ht="15.75" customHeight="1" s="44"/>
    <row r="332" ht="15.75" customHeight="1" s="44"/>
    <row r="333" ht="15.75" customHeight="1" s="44"/>
    <row r="334" ht="15.75" customHeight="1" s="44"/>
    <row r="335" ht="15.75" customHeight="1" s="44"/>
    <row r="336" ht="15.75" customHeight="1" s="44"/>
    <row r="337" ht="15.75" customHeight="1" s="44"/>
    <row r="338" ht="15.75" customHeight="1" s="44"/>
    <row r="339" ht="15.75" customHeight="1" s="44"/>
    <row r="340" ht="15.75" customHeight="1" s="44"/>
    <row r="341" ht="15.75" customHeight="1" s="44"/>
    <row r="342" ht="15.75" customHeight="1" s="44"/>
    <row r="343" ht="15.75" customHeight="1" s="44"/>
    <row r="344" ht="15.75" customHeight="1" s="44"/>
    <row r="345" ht="15.75" customHeight="1" s="44"/>
    <row r="346" ht="15.75" customHeight="1" s="44"/>
    <row r="347" ht="15.75" customHeight="1" s="44"/>
    <row r="348" ht="15.75" customHeight="1" s="44"/>
    <row r="349" ht="15.75" customHeight="1" s="44"/>
    <row r="350" ht="15.75" customHeight="1" s="44"/>
    <row r="351" ht="15.75" customHeight="1" s="44"/>
    <row r="352" ht="15.75" customHeight="1" s="44"/>
    <row r="353" ht="15.75" customHeight="1" s="44"/>
    <row r="354" ht="15.75" customHeight="1" s="44"/>
    <row r="355" ht="15.75" customHeight="1" s="44"/>
    <row r="356" ht="15.75" customHeight="1" s="44"/>
    <row r="357" ht="15.75" customHeight="1" s="44"/>
    <row r="358" ht="15.75" customHeight="1" s="44"/>
    <row r="359" ht="15.75" customHeight="1" s="44"/>
    <row r="360" ht="15.75" customHeight="1" s="44"/>
    <row r="361" ht="15.75" customHeight="1" s="44"/>
    <row r="362" ht="15.75" customHeight="1" s="44"/>
    <row r="363" ht="15.75" customHeight="1" s="44"/>
    <row r="364" ht="15.75" customHeight="1" s="44"/>
    <row r="365" ht="15.75" customHeight="1" s="44"/>
    <row r="366" ht="15.75" customHeight="1" s="44"/>
    <row r="367" ht="15.75" customHeight="1" s="44"/>
    <row r="368" ht="15.75" customHeight="1" s="44"/>
    <row r="369" ht="15.75" customHeight="1" s="44"/>
    <row r="370" ht="15.75" customHeight="1" s="44"/>
    <row r="371" ht="15.75" customHeight="1" s="44"/>
    <row r="372" ht="15.75" customHeight="1" s="44"/>
    <row r="373" ht="15.75" customHeight="1" s="44"/>
    <row r="374" ht="15.75" customHeight="1" s="44"/>
    <row r="375" ht="15.75" customHeight="1" s="44"/>
    <row r="376" ht="15.75" customHeight="1" s="44"/>
    <row r="377" ht="15.75" customHeight="1" s="44"/>
    <row r="378" ht="15.75" customHeight="1" s="44"/>
    <row r="379" ht="15.75" customHeight="1" s="44"/>
    <row r="380" ht="15.75" customHeight="1" s="44"/>
    <row r="381" ht="15.75" customHeight="1" s="44"/>
    <row r="382" ht="15.75" customHeight="1" s="44"/>
    <row r="383" ht="15.75" customHeight="1" s="44"/>
    <row r="384" ht="15.75" customHeight="1" s="44"/>
    <row r="385" ht="15.75" customHeight="1" s="44"/>
    <row r="386" ht="15.75" customHeight="1" s="44"/>
    <row r="387" ht="15.75" customHeight="1" s="44"/>
    <row r="388" ht="15.75" customHeight="1" s="44"/>
    <row r="389" ht="15.75" customHeight="1" s="44"/>
    <row r="390" ht="15.75" customHeight="1" s="44"/>
    <row r="391" ht="15.75" customHeight="1" s="44"/>
    <row r="392" ht="15.75" customHeight="1" s="44"/>
    <row r="393" ht="15.75" customHeight="1" s="44"/>
    <row r="394" ht="15.75" customHeight="1" s="44"/>
    <row r="395" ht="15.75" customHeight="1" s="44"/>
    <row r="396" ht="15.75" customHeight="1" s="44"/>
    <row r="397" ht="15.75" customHeight="1" s="44"/>
    <row r="398" ht="15.75" customHeight="1" s="44"/>
    <row r="399" ht="15.75" customHeight="1" s="44"/>
    <row r="400" ht="15.75" customHeight="1" s="44"/>
    <row r="401" ht="15.75" customHeight="1" s="44"/>
    <row r="402" ht="15.75" customHeight="1" s="44"/>
    <row r="403" ht="15.75" customHeight="1" s="44"/>
    <row r="404" ht="15.75" customHeight="1" s="44"/>
    <row r="405" ht="15.75" customHeight="1" s="44"/>
    <row r="406" ht="15.75" customHeight="1" s="44"/>
    <row r="407" ht="15.75" customHeight="1" s="44"/>
    <row r="408" ht="15.75" customHeight="1" s="44"/>
    <row r="409" ht="15.75" customHeight="1" s="44"/>
    <row r="410" ht="15.75" customHeight="1" s="44"/>
    <row r="411" ht="15.75" customHeight="1" s="44"/>
    <row r="412" ht="15.75" customHeight="1" s="44"/>
    <row r="413" ht="15.75" customHeight="1" s="44"/>
    <row r="414" ht="15.75" customHeight="1" s="44"/>
    <row r="415" ht="15.75" customHeight="1" s="44"/>
    <row r="416" ht="15.75" customHeight="1" s="44"/>
    <row r="417" ht="15.75" customHeight="1" s="44"/>
    <row r="418" ht="15.75" customHeight="1" s="44"/>
    <row r="419" ht="15.75" customHeight="1" s="44"/>
    <row r="420" ht="15.75" customHeight="1" s="44"/>
    <row r="421" ht="15.75" customHeight="1" s="44"/>
    <row r="422" ht="15.75" customHeight="1" s="44"/>
    <row r="423" ht="15.75" customHeight="1" s="44"/>
    <row r="424" ht="15.75" customHeight="1" s="44"/>
    <row r="425" ht="15.75" customHeight="1" s="44"/>
    <row r="426" ht="15.75" customHeight="1" s="44"/>
    <row r="427" ht="15.75" customHeight="1" s="44"/>
    <row r="428" ht="15.75" customHeight="1" s="44"/>
    <row r="429" ht="15.75" customHeight="1" s="44"/>
    <row r="430" ht="15.75" customHeight="1" s="44"/>
    <row r="431" ht="15.75" customHeight="1" s="44"/>
    <row r="432" ht="15.75" customHeight="1" s="44"/>
    <row r="433" ht="15.75" customHeight="1" s="44"/>
    <row r="434" ht="15.75" customHeight="1" s="44"/>
    <row r="435" ht="15.75" customHeight="1" s="44"/>
    <row r="436" ht="15.75" customHeight="1" s="44"/>
    <row r="437" ht="15.75" customHeight="1" s="44"/>
    <row r="438" ht="15.75" customHeight="1" s="44"/>
    <row r="439" ht="15.75" customHeight="1" s="44"/>
    <row r="440" ht="15.75" customHeight="1" s="44"/>
    <row r="441" ht="15.75" customHeight="1" s="44"/>
    <row r="442" ht="15.75" customHeight="1" s="44"/>
    <row r="443" ht="15.75" customHeight="1" s="44"/>
    <row r="444" ht="15.75" customHeight="1" s="44"/>
    <row r="445" ht="15.75" customHeight="1" s="44"/>
    <row r="446" ht="15.75" customHeight="1" s="44"/>
    <row r="447" ht="15.75" customHeight="1" s="44"/>
    <row r="448" ht="15.75" customHeight="1" s="44"/>
    <row r="449" ht="15.75" customHeight="1" s="44"/>
    <row r="450" ht="15.75" customHeight="1" s="44"/>
    <row r="451" ht="15.75" customHeight="1" s="44"/>
    <row r="452" ht="15.75" customHeight="1" s="44"/>
    <row r="453" ht="15.75" customHeight="1" s="44"/>
    <row r="454" ht="15.75" customHeight="1" s="44"/>
    <row r="455" ht="15.75" customHeight="1" s="44"/>
    <row r="456" ht="15.75" customHeight="1" s="44"/>
    <row r="457" ht="15.75" customHeight="1" s="44"/>
    <row r="458" ht="15.75" customHeight="1" s="44"/>
    <row r="459" ht="15.75" customHeight="1" s="44"/>
    <row r="460" ht="15.75" customHeight="1" s="44"/>
    <row r="461" ht="15.75" customHeight="1" s="44"/>
    <row r="462" ht="15.75" customHeight="1" s="44"/>
    <row r="463" ht="15.75" customHeight="1" s="44"/>
    <row r="464" ht="15.75" customHeight="1" s="44"/>
    <row r="465" ht="15.75" customHeight="1" s="44"/>
    <row r="466" ht="15.75" customHeight="1" s="44"/>
    <row r="467" ht="15.75" customHeight="1" s="44"/>
    <row r="468" ht="15.75" customHeight="1" s="44"/>
    <row r="469" ht="15.75" customHeight="1" s="44"/>
    <row r="470" ht="15.75" customHeight="1" s="44"/>
    <row r="471" ht="15.75" customHeight="1" s="44"/>
    <row r="472" ht="15.75" customHeight="1" s="44"/>
    <row r="473" ht="15.75" customHeight="1" s="44"/>
    <row r="474" ht="15.75" customHeight="1" s="44"/>
    <row r="475" ht="15.75" customHeight="1" s="44"/>
    <row r="476" ht="15.75" customHeight="1" s="44"/>
    <row r="477" ht="15.75" customHeight="1" s="44"/>
    <row r="478" ht="15.75" customHeight="1" s="44"/>
    <row r="479" ht="15.75" customHeight="1" s="44"/>
    <row r="480" ht="15.75" customHeight="1" s="44"/>
    <row r="481" ht="15.75" customHeight="1" s="44"/>
    <row r="482" ht="15.75" customHeight="1" s="44"/>
    <row r="483" ht="15.75" customHeight="1" s="44"/>
    <row r="484" ht="15.75" customHeight="1" s="44"/>
    <row r="485" ht="15.75" customHeight="1" s="44"/>
    <row r="486" ht="15.75" customHeight="1" s="44"/>
    <row r="487" ht="15.75" customHeight="1" s="44"/>
    <row r="488" ht="15.75" customHeight="1" s="44"/>
    <row r="489" ht="15.75" customHeight="1" s="44"/>
    <row r="490" ht="15.75" customHeight="1" s="44"/>
    <row r="491" ht="15.75" customHeight="1" s="44"/>
    <row r="492" ht="15.75" customHeight="1" s="44"/>
    <row r="493" ht="15.75" customHeight="1" s="44"/>
    <row r="494" ht="15.75" customHeight="1" s="44"/>
    <row r="495" ht="15.75" customHeight="1" s="44"/>
    <row r="496" ht="15.75" customHeight="1" s="44"/>
    <row r="497" ht="15.75" customHeight="1" s="44"/>
    <row r="498" ht="15.75" customHeight="1" s="44"/>
    <row r="499" ht="15.75" customHeight="1" s="44"/>
    <row r="500" ht="15.75" customHeight="1" s="44"/>
    <row r="501" ht="15.75" customHeight="1" s="44"/>
    <row r="502" ht="15.75" customHeight="1" s="44"/>
    <row r="503" ht="15.75" customHeight="1" s="44"/>
    <row r="504" ht="15.75" customHeight="1" s="44"/>
    <row r="505" ht="15.75" customHeight="1" s="44"/>
    <row r="506" ht="15.75" customHeight="1" s="44"/>
    <row r="507" ht="15.75" customHeight="1" s="44"/>
    <row r="508" ht="15.75" customHeight="1" s="44"/>
    <row r="509" ht="15.75" customHeight="1" s="44"/>
    <row r="510" ht="15.75" customHeight="1" s="44"/>
    <row r="511" ht="15.75" customHeight="1" s="44"/>
    <row r="512" ht="15.75" customHeight="1" s="44"/>
    <row r="513" ht="15.75" customHeight="1" s="44"/>
    <row r="514" ht="15.75" customHeight="1" s="44"/>
    <row r="515" ht="15.75" customHeight="1" s="44"/>
    <row r="516" ht="15.75" customHeight="1" s="44"/>
    <row r="517" ht="15.75" customHeight="1" s="44"/>
    <row r="518" ht="15.75" customHeight="1" s="44"/>
    <row r="519" ht="15.75" customHeight="1" s="44"/>
    <row r="520" ht="15.75" customHeight="1" s="44"/>
    <row r="521" ht="15.75" customHeight="1" s="44"/>
    <row r="522" ht="15.75" customHeight="1" s="44"/>
    <row r="523" ht="15.75" customHeight="1" s="44"/>
    <row r="524" ht="15.75" customHeight="1" s="44"/>
    <row r="525" ht="15.75" customHeight="1" s="44"/>
    <row r="526" ht="15.75" customHeight="1" s="44"/>
    <row r="527" ht="15.75" customHeight="1" s="44"/>
    <row r="528" ht="15.75" customHeight="1" s="44"/>
    <row r="529" ht="15.75" customHeight="1" s="44"/>
    <row r="530" ht="15.75" customHeight="1" s="44"/>
    <row r="531" ht="15.75" customHeight="1" s="44"/>
    <row r="532" ht="15.75" customHeight="1" s="44"/>
    <row r="533" ht="15.75" customHeight="1" s="44"/>
    <row r="534" ht="15.75" customHeight="1" s="44"/>
    <row r="535" ht="15.75" customHeight="1" s="44"/>
    <row r="536" ht="15.75" customHeight="1" s="44"/>
    <row r="537" ht="15.75" customHeight="1" s="44"/>
    <row r="538" ht="15.75" customHeight="1" s="44"/>
    <row r="539" ht="15.75" customHeight="1" s="44"/>
    <row r="540" ht="15.75" customHeight="1" s="44"/>
    <row r="541" ht="15.75" customHeight="1" s="44"/>
    <row r="542" ht="15.75" customHeight="1" s="44"/>
    <row r="543" ht="15.75" customHeight="1" s="44"/>
    <row r="544" ht="15.75" customHeight="1" s="44"/>
    <row r="545" ht="15.75" customHeight="1" s="44"/>
    <row r="546" ht="15.75" customHeight="1" s="44"/>
    <row r="547" ht="15.75" customHeight="1" s="44"/>
    <row r="548" ht="15.75" customHeight="1" s="44"/>
    <row r="549" ht="15.75" customHeight="1" s="44"/>
    <row r="550" ht="15.75" customHeight="1" s="44"/>
    <row r="551" ht="15.75" customHeight="1" s="44"/>
    <row r="552" ht="15.75" customHeight="1" s="44"/>
    <row r="553" ht="15.75" customHeight="1" s="44"/>
    <row r="554" ht="15.75" customHeight="1" s="44"/>
    <row r="555" ht="15.75" customHeight="1" s="44"/>
    <row r="556" ht="15.75" customHeight="1" s="44"/>
    <row r="557" ht="15.75" customHeight="1" s="44"/>
    <row r="558" ht="15.75" customHeight="1" s="44"/>
    <row r="559" ht="15.75" customHeight="1" s="44"/>
    <row r="560" ht="15.75" customHeight="1" s="44"/>
    <row r="561" ht="15.75" customHeight="1" s="44"/>
    <row r="562" ht="15.75" customHeight="1" s="44"/>
    <row r="563" ht="15.75" customHeight="1" s="44"/>
    <row r="564" ht="15.75" customHeight="1" s="44"/>
    <row r="565" ht="15.75" customHeight="1" s="44"/>
    <row r="566" ht="15.75" customHeight="1" s="44"/>
    <row r="567" ht="15.75" customHeight="1" s="44"/>
    <row r="568" ht="15.75" customHeight="1" s="44"/>
    <row r="569" ht="15.75" customHeight="1" s="44"/>
    <row r="570" ht="15.75" customHeight="1" s="44"/>
    <row r="571" ht="15.75" customHeight="1" s="44"/>
    <row r="572" ht="15.75" customHeight="1" s="44"/>
    <row r="573" ht="15.75" customHeight="1" s="44"/>
    <row r="574" ht="15.75" customHeight="1" s="44"/>
    <row r="575" ht="15.75" customHeight="1" s="44"/>
    <row r="576" ht="15.75" customHeight="1" s="44"/>
    <row r="577" ht="15.75" customHeight="1" s="44"/>
    <row r="578" ht="15.75" customHeight="1" s="44"/>
    <row r="579" ht="15.75" customHeight="1" s="44"/>
    <row r="580" ht="15.75" customHeight="1" s="44"/>
    <row r="581" ht="15.75" customHeight="1" s="44"/>
    <row r="582" ht="15.75" customHeight="1" s="44"/>
    <row r="583" ht="15.75" customHeight="1" s="44"/>
    <row r="584" ht="15.75" customHeight="1" s="44"/>
    <row r="585" ht="15.75" customHeight="1" s="44"/>
    <row r="586" ht="15.75" customHeight="1" s="44"/>
    <row r="587" ht="15.75" customHeight="1" s="44"/>
    <row r="588" ht="15.75" customHeight="1" s="44"/>
    <row r="589" ht="15.75" customHeight="1" s="44"/>
    <row r="590" ht="15.75" customHeight="1" s="44"/>
    <row r="591" ht="15.75" customHeight="1" s="44"/>
    <row r="592" ht="15.75" customHeight="1" s="44"/>
    <row r="593" ht="15.75" customHeight="1" s="44"/>
    <row r="594" ht="15.75" customHeight="1" s="44"/>
    <row r="595" ht="15.75" customHeight="1" s="44"/>
    <row r="596" ht="15.75" customHeight="1" s="44"/>
    <row r="597" ht="15.75" customHeight="1" s="44"/>
    <row r="598" ht="15.75" customHeight="1" s="44"/>
    <row r="599" ht="15.75" customHeight="1" s="44"/>
    <row r="600" ht="15.75" customHeight="1" s="44"/>
    <row r="601" ht="15.75" customHeight="1" s="44"/>
    <row r="602" ht="15.75" customHeight="1" s="44"/>
    <row r="603" ht="15.75" customHeight="1" s="44"/>
    <row r="604" ht="15.75" customHeight="1" s="44"/>
    <row r="605" ht="15.75" customHeight="1" s="44"/>
    <row r="606" ht="15.75" customHeight="1" s="44"/>
    <row r="607" ht="15.75" customHeight="1" s="44"/>
    <row r="608" ht="15.75" customHeight="1" s="44"/>
    <row r="609" ht="15.75" customHeight="1" s="44"/>
    <row r="610" ht="15.75" customHeight="1" s="44"/>
    <row r="611" ht="15.75" customHeight="1" s="44"/>
    <row r="612" ht="15.75" customHeight="1" s="44"/>
    <row r="613" ht="15.75" customHeight="1" s="44"/>
    <row r="614" ht="15.75" customHeight="1" s="44"/>
    <row r="615" ht="15.75" customHeight="1" s="44"/>
    <row r="616" ht="15.75" customHeight="1" s="44"/>
    <row r="617" ht="15.75" customHeight="1" s="44"/>
    <row r="618" ht="15.75" customHeight="1" s="44"/>
    <row r="619" ht="15.75" customHeight="1" s="44"/>
    <row r="620" ht="15.75" customHeight="1" s="44"/>
    <row r="621" ht="15.75" customHeight="1" s="44"/>
    <row r="622" ht="15.75" customHeight="1" s="44"/>
    <row r="623" ht="15.75" customHeight="1" s="44"/>
    <row r="624" ht="15.75" customHeight="1" s="44"/>
    <row r="625" ht="15.75" customHeight="1" s="44"/>
    <row r="626" ht="15.75" customHeight="1" s="44"/>
    <row r="627" ht="15.75" customHeight="1" s="44"/>
    <row r="628" ht="15.75" customHeight="1" s="44"/>
    <row r="629" ht="15.75" customHeight="1" s="44"/>
    <row r="630" ht="15.75" customHeight="1" s="44"/>
    <row r="631" ht="15.75" customHeight="1" s="44"/>
    <row r="632" ht="15.75" customHeight="1" s="44"/>
    <row r="633" ht="15.75" customHeight="1" s="44"/>
    <row r="634" ht="15.75" customHeight="1" s="44"/>
    <row r="635" ht="15.75" customHeight="1" s="44"/>
    <row r="636" ht="15.75" customHeight="1" s="44"/>
    <row r="637" ht="15.75" customHeight="1" s="44"/>
    <row r="638" ht="15.75" customHeight="1" s="44"/>
    <row r="639" ht="15.75" customHeight="1" s="44"/>
    <row r="640" ht="15.75" customHeight="1" s="44"/>
    <row r="641" ht="15.75" customHeight="1" s="44"/>
    <row r="642" ht="15.75" customHeight="1" s="44"/>
    <row r="643" ht="15.75" customHeight="1" s="44"/>
    <row r="644" ht="15.75" customHeight="1" s="44"/>
    <row r="645" ht="15.75" customHeight="1" s="44"/>
    <row r="646" ht="15.75" customHeight="1" s="44"/>
    <row r="647" ht="15.75" customHeight="1" s="44"/>
    <row r="648" ht="15.75" customHeight="1" s="44"/>
    <row r="649" ht="15.75" customHeight="1" s="44"/>
    <row r="650" ht="15.75" customHeight="1" s="44"/>
    <row r="651" ht="15.75" customHeight="1" s="44"/>
    <row r="652" ht="15.75" customHeight="1" s="44"/>
    <row r="653" ht="15.75" customHeight="1" s="44"/>
    <row r="654" ht="15.75" customHeight="1" s="44"/>
    <row r="655" ht="15.75" customHeight="1" s="44"/>
    <row r="656" ht="15.75" customHeight="1" s="44"/>
    <row r="657" ht="15.75" customHeight="1" s="44"/>
    <row r="658" ht="15.75" customHeight="1" s="44"/>
    <row r="659" ht="15.75" customHeight="1" s="44"/>
    <row r="660" ht="15.75" customHeight="1" s="44"/>
    <row r="661" ht="15.75" customHeight="1" s="44"/>
    <row r="662" ht="15.75" customHeight="1" s="44"/>
    <row r="663" ht="15.75" customHeight="1" s="44"/>
    <row r="664" ht="15.75" customHeight="1" s="44"/>
    <row r="665" ht="15.75" customHeight="1" s="44"/>
    <row r="666" ht="15.75" customHeight="1" s="44"/>
    <row r="667" ht="15.75" customHeight="1" s="44"/>
    <row r="668" ht="15.75" customHeight="1" s="44"/>
    <row r="669" ht="15.75" customHeight="1" s="44"/>
    <row r="670" ht="15.75" customHeight="1" s="44"/>
    <row r="671" ht="15.75" customHeight="1" s="44"/>
    <row r="672" ht="15.75" customHeight="1" s="44"/>
    <row r="673" ht="15.75" customHeight="1" s="44"/>
    <row r="674" ht="15.75" customHeight="1" s="44"/>
    <row r="675" ht="15.75" customHeight="1" s="44"/>
    <row r="676" ht="15.75" customHeight="1" s="44"/>
    <row r="677" ht="15.75" customHeight="1" s="44"/>
    <row r="678" ht="15.75" customHeight="1" s="44"/>
    <row r="679" ht="15.75" customHeight="1" s="44"/>
    <row r="680" ht="15.75" customHeight="1" s="44"/>
    <row r="681" ht="15.75" customHeight="1" s="44"/>
    <row r="682" ht="15.75" customHeight="1" s="44"/>
    <row r="683" ht="15.75" customHeight="1" s="44"/>
    <row r="684" ht="15.75" customHeight="1" s="44"/>
    <row r="685" ht="15.75" customHeight="1" s="44"/>
    <row r="686" ht="15.75" customHeight="1" s="44"/>
    <row r="687" ht="15.75" customHeight="1" s="44"/>
    <row r="688" ht="15.75" customHeight="1" s="44"/>
    <row r="689" ht="15.75" customHeight="1" s="44"/>
    <row r="690" ht="15.75" customHeight="1" s="44"/>
    <row r="691" ht="15.75" customHeight="1" s="44"/>
    <row r="692" ht="15.75" customHeight="1" s="44"/>
    <row r="693" ht="15.75" customHeight="1" s="44"/>
    <row r="694" ht="15.75" customHeight="1" s="44"/>
    <row r="695" ht="15.75" customHeight="1" s="44"/>
    <row r="696" ht="15.75" customHeight="1" s="44"/>
    <row r="697" ht="15.75" customHeight="1" s="44"/>
    <row r="698" ht="15.75" customHeight="1" s="44"/>
    <row r="699" ht="15.75" customHeight="1" s="44"/>
    <row r="700" ht="15.75" customHeight="1" s="44"/>
    <row r="701" ht="15.75" customHeight="1" s="44"/>
    <row r="702" ht="15.75" customHeight="1" s="44"/>
    <row r="703" ht="15.75" customHeight="1" s="44"/>
    <row r="704" ht="15.75" customHeight="1" s="44"/>
    <row r="705" ht="15.75" customHeight="1" s="44"/>
    <row r="706" ht="15.75" customHeight="1" s="44"/>
    <row r="707" ht="15.75" customHeight="1" s="44"/>
    <row r="708" ht="15.75" customHeight="1" s="44"/>
    <row r="709" ht="15.75" customHeight="1" s="44"/>
    <row r="710" ht="15.75" customHeight="1" s="44"/>
    <row r="711" ht="15.75" customHeight="1" s="44"/>
    <row r="712" ht="15.75" customHeight="1" s="44"/>
    <row r="713" ht="15.75" customHeight="1" s="44"/>
    <row r="714" ht="15.75" customHeight="1" s="44"/>
    <row r="715" ht="15.75" customHeight="1" s="44"/>
    <row r="716" ht="15.75" customHeight="1" s="44"/>
    <row r="717" ht="15.75" customHeight="1" s="44"/>
    <row r="718" ht="15.75" customHeight="1" s="44"/>
    <row r="719" ht="15.75" customHeight="1" s="44"/>
    <row r="720" ht="15.75" customHeight="1" s="44"/>
    <row r="721" ht="15.75" customHeight="1" s="44"/>
    <row r="722" ht="15.75" customHeight="1" s="44"/>
    <row r="723" ht="15.75" customHeight="1" s="44"/>
    <row r="724" ht="15.75" customHeight="1" s="44"/>
    <row r="725" ht="15.75" customHeight="1" s="44"/>
    <row r="726" ht="15.75" customHeight="1" s="44"/>
    <row r="727" ht="15.75" customHeight="1" s="44"/>
    <row r="728" ht="15.75" customHeight="1" s="44"/>
    <row r="729" ht="15.75" customHeight="1" s="44"/>
    <row r="730" ht="15.75" customHeight="1" s="44"/>
    <row r="731" ht="15.75" customHeight="1" s="44"/>
    <row r="732" ht="15.75" customHeight="1" s="44"/>
    <row r="733" ht="15.75" customHeight="1" s="44"/>
    <row r="734" ht="15.75" customHeight="1" s="44"/>
    <row r="735" ht="15.75" customHeight="1" s="44"/>
    <row r="736" ht="15.75" customHeight="1" s="44"/>
    <row r="737" ht="15.75" customHeight="1" s="44"/>
    <row r="738" ht="15.75" customHeight="1" s="44"/>
    <row r="739" ht="15.75" customHeight="1" s="44"/>
    <row r="740" ht="15.75" customHeight="1" s="44"/>
    <row r="741" ht="15.75" customHeight="1" s="44"/>
    <row r="742" ht="15.75" customHeight="1" s="44"/>
    <row r="743" ht="15.75" customHeight="1" s="44"/>
    <row r="744" ht="15.75" customHeight="1" s="44"/>
    <row r="745" ht="15.75" customHeight="1" s="44"/>
    <row r="746" ht="15.75" customHeight="1" s="44"/>
    <row r="747" ht="15.75" customHeight="1" s="44"/>
    <row r="748" ht="15.75" customHeight="1" s="44"/>
    <row r="749" ht="15.75" customHeight="1" s="44"/>
    <row r="750" ht="15.75" customHeight="1" s="44"/>
    <row r="751" ht="15.75" customHeight="1" s="44"/>
    <row r="752" ht="15.75" customHeight="1" s="44"/>
    <row r="753" ht="15.75" customHeight="1" s="44"/>
    <row r="754" ht="15.75" customHeight="1" s="44"/>
    <row r="755" ht="15.75" customHeight="1" s="44"/>
    <row r="756" ht="15.75" customHeight="1" s="44"/>
    <row r="757" ht="15.75" customHeight="1" s="44"/>
    <row r="758" ht="15.75" customHeight="1" s="44"/>
    <row r="759" ht="15.75" customHeight="1" s="44"/>
    <row r="760" ht="15.75" customHeight="1" s="44"/>
    <row r="761" ht="15.75" customHeight="1" s="44"/>
    <row r="762" ht="15.75" customHeight="1" s="44"/>
    <row r="763" ht="15.75" customHeight="1" s="44"/>
    <row r="764" ht="15.75" customHeight="1" s="44"/>
    <row r="765" ht="15.75" customHeight="1" s="44"/>
    <row r="766" ht="15.75" customHeight="1" s="44"/>
    <row r="767" ht="15.75" customHeight="1" s="44"/>
    <row r="768" ht="15.75" customHeight="1" s="44"/>
    <row r="769" ht="15.75" customHeight="1" s="44"/>
    <row r="770" ht="15.75" customHeight="1" s="44"/>
    <row r="771" ht="15.75" customHeight="1" s="44"/>
    <row r="772" ht="15.75" customHeight="1" s="44"/>
    <row r="773" ht="15.75" customHeight="1" s="44"/>
    <row r="774" ht="15.75" customHeight="1" s="44"/>
    <row r="775" ht="15.75" customHeight="1" s="44"/>
    <row r="776" ht="15.75" customHeight="1" s="44"/>
    <row r="777" ht="15.75" customHeight="1" s="44"/>
    <row r="778" ht="15.75" customHeight="1" s="44"/>
    <row r="779" ht="15.75" customHeight="1" s="44"/>
    <row r="780" ht="15.75" customHeight="1" s="44"/>
    <row r="781" ht="15.75" customHeight="1" s="44"/>
    <row r="782" ht="15.75" customHeight="1" s="44"/>
    <row r="783" ht="15.75" customHeight="1" s="44"/>
    <row r="784" ht="15.75" customHeight="1" s="44"/>
    <row r="785" ht="15.75" customHeight="1" s="44"/>
    <row r="786" ht="15.75" customHeight="1" s="44"/>
    <row r="787" ht="15.75" customHeight="1" s="44"/>
    <row r="788" ht="15.75" customHeight="1" s="44"/>
    <row r="789" ht="15.75" customHeight="1" s="44"/>
    <row r="790" ht="15.75" customHeight="1" s="44"/>
    <row r="791" ht="15.75" customHeight="1" s="44"/>
    <row r="792" ht="15.75" customHeight="1" s="44"/>
    <row r="793" ht="15.75" customHeight="1" s="44"/>
    <row r="794" ht="15.75" customHeight="1" s="44"/>
    <row r="795" ht="15.75" customHeight="1" s="44"/>
    <row r="796" ht="15.75" customHeight="1" s="44"/>
    <row r="797" ht="15.75" customHeight="1" s="44"/>
    <row r="798" ht="15.75" customHeight="1" s="44"/>
    <row r="799" ht="15.75" customHeight="1" s="44"/>
    <row r="800" ht="15.75" customHeight="1" s="44"/>
    <row r="801" ht="15.75" customHeight="1" s="44"/>
    <row r="802" ht="15.75" customHeight="1" s="44"/>
    <row r="803" ht="15.75" customHeight="1" s="44"/>
    <row r="804" ht="15.75" customHeight="1" s="44"/>
    <row r="805" ht="15.75" customHeight="1" s="44"/>
    <row r="806" ht="15.75" customHeight="1" s="44"/>
    <row r="807" ht="15.75" customHeight="1" s="44"/>
    <row r="808" ht="15.75" customHeight="1" s="44"/>
    <row r="809" ht="15.75" customHeight="1" s="44"/>
    <row r="810" ht="15.75" customHeight="1" s="44"/>
    <row r="811" ht="15.75" customHeight="1" s="44"/>
    <row r="812" ht="15.75" customHeight="1" s="44"/>
    <row r="813" ht="15.75" customHeight="1" s="44"/>
    <row r="814" ht="15.75" customHeight="1" s="44"/>
    <row r="815" ht="15.75" customHeight="1" s="44"/>
    <row r="816" ht="15.75" customHeight="1" s="44"/>
    <row r="817" ht="15.75" customHeight="1" s="44"/>
    <row r="818" ht="15.75" customHeight="1" s="44"/>
    <row r="819" ht="15.75" customHeight="1" s="44"/>
    <row r="820" ht="15.75" customHeight="1" s="44"/>
    <row r="821" ht="15.75" customHeight="1" s="44"/>
    <row r="822" ht="15.75" customHeight="1" s="44"/>
    <row r="823" ht="15.75" customHeight="1" s="44"/>
    <row r="824" ht="15.75" customHeight="1" s="44"/>
    <row r="825" ht="15.75" customHeight="1" s="44"/>
    <row r="826" ht="15.75" customHeight="1" s="44"/>
    <row r="827" ht="15.75" customHeight="1" s="44"/>
    <row r="828" ht="15.75" customHeight="1" s="44"/>
    <row r="829" ht="15.75" customHeight="1" s="44"/>
    <row r="830" ht="15.75" customHeight="1" s="44"/>
    <row r="831" ht="15.75" customHeight="1" s="44"/>
    <row r="832" ht="15.75" customHeight="1" s="44"/>
    <row r="833" ht="15.75" customHeight="1" s="44"/>
    <row r="834" ht="15.75" customHeight="1" s="44"/>
    <row r="835" ht="15.75" customHeight="1" s="44"/>
    <row r="836" ht="15.75" customHeight="1" s="44"/>
    <row r="837" ht="15.75" customHeight="1" s="44"/>
    <row r="838" ht="15.75" customHeight="1" s="44"/>
    <row r="839" ht="15.75" customHeight="1" s="44"/>
    <row r="840" ht="15.75" customHeight="1" s="44"/>
    <row r="841" ht="15.75" customHeight="1" s="44"/>
    <row r="842" ht="15.75" customHeight="1" s="44"/>
    <row r="843" ht="15.75" customHeight="1" s="44"/>
    <row r="844" ht="15.75" customHeight="1" s="44"/>
    <row r="845" ht="15.75" customHeight="1" s="44"/>
    <row r="846" ht="15.75" customHeight="1" s="44"/>
    <row r="847" ht="15.75" customHeight="1" s="44"/>
    <row r="848" ht="15.75" customHeight="1" s="44"/>
    <row r="849" ht="15.75" customHeight="1" s="44"/>
    <row r="850" ht="15.75" customHeight="1" s="44"/>
    <row r="851" ht="15.75" customHeight="1" s="44"/>
    <row r="852" ht="15.75" customHeight="1" s="44"/>
    <row r="853" ht="15.75" customHeight="1" s="44"/>
    <row r="854" ht="15.75" customHeight="1" s="44"/>
    <row r="855" ht="15.75" customHeight="1" s="44"/>
    <row r="856" ht="15.75" customHeight="1" s="44"/>
    <row r="857" ht="15.75" customHeight="1" s="44"/>
    <row r="858" ht="15.75" customHeight="1" s="44"/>
    <row r="859" ht="15.75" customHeight="1" s="44"/>
    <row r="860" ht="15.75" customHeight="1" s="44"/>
    <row r="861" ht="15.75" customHeight="1" s="44"/>
    <row r="862" ht="15.75" customHeight="1" s="44"/>
    <row r="863" ht="15.75" customHeight="1" s="44"/>
    <row r="864" ht="15.75" customHeight="1" s="44"/>
    <row r="865" ht="15.75" customHeight="1" s="44"/>
    <row r="866" ht="15.75" customHeight="1" s="44"/>
    <row r="867" ht="15.75" customHeight="1" s="44"/>
    <row r="868" ht="15.75" customHeight="1" s="44"/>
    <row r="869" ht="15.75" customHeight="1" s="44"/>
    <row r="870" ht="15.75" customHeight="1" s="44"/>
    <row r="871" ht="15.75" customHeight="1" s="44"/>
    <row r="872" ht="15.75" customHeight="1" s="44"/>
    <row r="873" ht="15.75" customHeight="1" s="44"/>
    <row r="874" ht="15.75" customHeight="1" s="44"/>
    <row r="875" ht="15.75" customHeight="1" s="44"/>
    <row r="876" ht="15.75" customHeight="1" s="44"/>
    <row r="877" ht="15.75" customHeight="1" s="44"/>
    <row r="878" ht="15.75" customHeight="1" s="44"/>
    <row r="879" ht="15.75" customHeight="1" s="44"/>
    <row r="880" ht="15.75" customHeight="1" s="44"/>
    <row r="881" ht="15.75" customHeight="1" s="44"/>
    <row r="882" ht="15.75" customHeight="1" s="44"/>
    <row r="883" ht="15.75" customHeight="1" s="44"/>
    <row r="884" ht="15.75" customHeight="1" s="44"/>
    <row r="885" ht="15.75" customHeight="1" s="44"/>
    <row r="886" ht="15.75" customHeight="1" s="44"/>
    <row r="887" ht="15.75" customHeight="1" s="44"/>
    <row r="888" ht="15.75" customHeight="1" s="44"/>
    <row r="889" ht="15.75" customHeight="1" s="44"/>
    <row r="890" ht="15.75" customHeight="1" s="44"/>
    <row r="891" ht="15.75" customHeight="1" s="44"/>
    <row r="892" ht="15.75" customHeight="1" s="44"/>
    <row r="893" ht="15.75" customHeight="1" s="44"/>
    <row r="894" ht="15.75" customHeight="1" s="44"/>
    <row r="895" ht="15.75" customHeight="1" s="44"/>
    <row r="896" ht="15.75" customHeight="1" s="44"/>
    <row r="897" ht="15.75" customHeight="1" s="44"/>
    <row r="898" ht="15.75" customHeight="1" s="44"/>
    <row r="899" ht="15.75" customHeight="1" s="44"/>
    <row r="900" ht="15.75" customHeight="1" s="44"/>
    <row r="901" ht="15.75" customHeight="1" s="44"/>
    <row r="902" ht="15.75" customHeight="1" s="44"/>
    <row r="903" ht="15.75" customHeight="1" s="44"/>
    <row r="904" ht="15.75" customHeight="1" s="44"/>
    <row r="905" ht="15.75" customHeight="1" s="44"/>
    <row r="906" ht="15.75" customHeight="1" s="44"/>
    <row r="907" ht="15.75" customHeight="1" s="44"/>
    <row r="908" ht="15.75" customHeight="1" s="44"/>
    <row r="909" ht="15.75" customHeight="1" s="44"/>
    <row r="910" ht="15.75" customHeight="1" s="44"/>
    <row r="911" ht="15.75" customHeight="1" s="44"/>
    <row r="912" ht="15.75" customHeight="1" s="44"/>
    <row r="913" ht="15.75" customHeight="1" s="44"/>
    <row r="914" ht="15.75" customHeight="1" s="44"/>
    <row r="915" ht="15.75" customHeight="1" s="44"/>
    <row r="916" ht="15.75" customHeight="1" s="44"/>
    <row r="917" ht="15.75" customHeight="1" s="44"/>
    <row r="918" ht="15.75" customHeight="1" s="44"/>
    <row r="919" ht="15.75" customHeight="1" s="44"/>
    <row r="920" ht="15.75" customHeight="1" s="44"/>
    <row r="921" ht="15.75" customHeight="1" s="44"/>
    <row r="922" ht="15.75" customHeight="1" s="44"/>
    <row r="923" ht="15.75" customHeight="1" s="44"/>
    <row r="924" ht="15.75" customHeight="1" s="44"/>
    <row r="925" ht="15.75" customHeight="1" s="44"/>
    <row r="926" ht="15.75" customHeight="1" s="44"/>
    <row r="927" ht="15.75" customHeight="1" s="44"/>
    <row r="928" ht="15.75" customHeight="1" s="44"/>
    <row r="929" ht="15.75" customHeight="1" s="44"/>
    <row r="930" ht="15.75" customHeight="1" s="44"/>
    <row r="931" ht="15.75" customHeight="1" s="44"/>
    <row r="932" ht="15.75" customHeight="1" s="44"/>
    <row r="933" ht="15.75" customHeight="1" s="44"/>
    <row r="934" ht="15.75" customHeight="1" s="44"/>
    <row r="935" ht="15.75" customHeight="1" s="44"/>
    <row r="936" ht="15.75" customHeight="1" s="44"/>
    <row r="937" ht="15.75" customHeight="1" s="44"/>
    <row r="938" ht="15.75" customHeight="1" s="44"/>
    <row r="939" ht="15.75" customHeight="1" s="44"/>
    <row r="940" ht="15.75" customHeight="1" s="44"/>
    <row r="941" ht="15.75" customHeight="1" s="44"/>
    <row r="942" ht="15.75" customHeight="1" s="44"/>
    <row r="943" ht="15.75" customHeight="1" s="44"/>
    <row r="944" ht="15.75" customHeight="1" s="44"/>
    <row r="945" ht="15.75" customHeight="1" s="44"/>
    <row r="946" ht="15.75" customHeight="1" s="44"/>
    <row r="947" ht="15.75" customHeight="1" s="44"/>
    <row r="948" ht="15.75" customHeight="1" s="44"/>
    <row r="949" ht="15.75" customHeight="1" s="44"/>
    <row r="950" ht="15.75" customHeight="1" s="44"/>
    <row r="951" ht="15.75" customHeight="1" s="44"/>
    <row r="952" ht="15.75" customHeight="1" s="44"/>
    <row r="953" ht="15.75" customHeight="1" s="44"/>
    <row r="954" ht="15.75" customHeight="1" s="44"/>
    <row r="955" ht="15.75" customHeight="1" s="44"/>
    <row r="956" ht="15.75" customHeight="1" s="44"/>
    <row r="957" ht="15.75" customHeight="1" s="44"/>
    <row r="958" ht="15.75" customHeight="1" s="44"/>
    <row r="959" ht="15.75" customHeight="1" s="44"/>
    <row r="960" ht="15.75" customHeight="1" s="44"/>
    <row r="961" ht="15.75" customHeight="1" s="44"/>
    <row r="962" ht="15.75" customHeight="1" s="44"/>
    <row r="963" ht="15.75" customHeight="1" s="44"/>
    <row r="964" ht="15.75" customHeight="1" s="44"/>
    <row r="965" ht="15.75" customHeight="1" s="44"/>
    <row r="966" ht="15.75" customHeight="1" s="44"/>
    <row r="967" ht="15.75" customHeight="1" s="44"/>
    <row r="968" ht="15.75" customHeight="1" s="44"/>
    <row r="969" ht="15.75" customHeight="1" s="44"/>
    <row r="970" ht="15.75" customHeight="1" s="44"/>
    <row r="971" ht="15.75" customHeight="1" s="44"/>
    <row r="972" ht="15.75" customHeight="1" s="44"/>
    <row r="973" ht="15.75" customHeight="1" s="44"/>
    <row r="974" ht="15.75" customHeight="1" s="44"/>
    <row r="975" ht="15.75" customHeight="1" s="44"/>
    <row r="976" ht="15.75" customHeight="1" s="44"/>
    <row r="977" ht="15.75" customHeight="1" s="44"/>
    <row r="978" ht="15.75" customHeight="1" s="44"/>
    <row r="979" ht="15.75" customHeight="1" s="44"/>
    <row r="980" ht="15.75" customHeight="1" s="44"/>
    <row r="981" ht="15.75" customHeight="1" s="44"/>
    <row r="982" ht="15.75" customHeight="1" s="44"/>
    <row r="983" ht="15.75" customHeight="1" s="44"/>
    <row r="984" ht="15.75" customHeight="1" s="44"/>
    <row r="985" ht="15.75" customHeight="1" s="44"/>
    <row r="986" ht="15.75" customHeight="1" s="44"/>
    <row r="987" ht="15.75" customHeight="1" s="44"/>
    <row r="988" ht="15.75" customHeight="1" s="44"/>
    <row r="989" ht="15.75" customHeight="1" s="44"/>
    <row r="990" ht="15.75" customHeight="1" s="44"/>
    <row r="991" ht="15.75" customHeight="1" s="44"/>
    <row r="992" ht="15.75" customHeight="1" s="44"/>
    <row r="993" ht="15.75" customHeight="1" s="44"/>
    <row r="994" ht="15.75" customHeight="1" s="44"/>
    <row r="995" ht="15.75" customHeight="1" s="44"/>
    <row r="996" ht="15.75" customHeight="1" s="44"/>
    <row r="997" ht="15.75" customHeight="1" s="44"/>
    <row r="998" ht="15.75" customHeight="1" s="44"/>
    <row r="999" ht="15.75" customHeight="1" s="44"/>
    <row r="1000" ht="15.75" customHeight="1" s="44"/>
  </sheetData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ColWidth="14.43" defaultRowHeight="15" customHeight="1"/>
  <cols>
    <col width="20" customWidth="1" style="44" min="1" max="1"/>
    <col width="40" customWidth="1" style="44" min="2" max="2"/>
    <col width="30" customWidth="1" style="44" min="3" max="3"/>
    <col width="15" customWidth="1" style="44" min="4" max="4"/>
    <col width="12" customWidth="1" style="44" min="5" max="5"/>
    <col width="35" customWidth="1" style="44" min="6" max="6"/>
    <col width="8.710000000000001" customWidth="1" style="44" min="7" max="26"/>
  </cols>
  <sheetData>
    <row r="1">
      <c r="A1" s="45" t="inlineStr">
        <is>
          <t>■ 環境確認チェック</t>
        </is>
      </c>
      <c r="B1" s="46" t="n"/>
      <c r="C1" s="46" t="n"/>
      <c r="D1" s="46" t="n"/>
      <c r="E1" s="46" t="n"/>
      <c r="F1" s="47" t="n"/>
    </row>
    <row r="3">
      <c r="A3" s="48" t="inlineStr">
        <is>
          <t>1. 派遣先の利用規定の確認</t>
        </is>
      </c>
      <c r="B3" s="46" t="n"/>
      <c r="C3" s="46" t="n"/>
      <c r="D3" s="46" t="n"/>
      <c r="E3" s="46" t="n"/>
      <c r="F3" s="47" t="n"/>
    </row>
    <row r="4">
      <c r="A4" s="31" t="inlineStr">
        <is>
          <t>確認項目</t>
        </is>
      </c>
      <c r="B4" s="31" t="inlineStr">
        <is>
          <t>確認内容</t>
        </is>
      </c>
      <c r="C4" s="31" t="inlineStr">
        <is>
          <t>確認方法</t>
        </is>
      </c>
      <c r="D4" s="31" t="inlineStr">
        <is>
          <t>確認結果</t>
        </is>
      </c>
      <c r="E4" s="31" t="inlineStr">
        <is>
          <t>確認日</t>
        </is>
      </c>
      <c r="F4" s="31" t="inlineStr">
        <is>
          <t>備考</t>
        </is>
      </c>
    </row>
    <row r="5">
      <c r="A5" s="39" t="inlineStr">
        <is>
          <t>利用規約の有無</t>
        </is>
      </c>
      <c r="B5" s="25" t="inlineStr">
        <is>
          <t>派遣先のAIツール利用規約が存在するか</t>
        </is>
      </c>
      <c r="C5" s="25" t="inlineStr">
        <is>
          <t>文書確認</t>
        </is>
      </c>
      <c r="D5" s="19" t="n"/>
      <c r="E5" s="19" t="n"/>
      <c r="F5" s="25" t="n"/>
    </row>
    <row r="6">
      <c r="A6" s="39" t="inlineStr">
        <is>
          <t>利用目的の制限</t>
        </is>
      </c>
      <c r="B6" s="25" t="inlineStr">
        <is>
          <t>業務目的での利用が許可されているか</t>
        </is>
      </c>
      <c r="C6" s="25" t="inlineStr">
        <is>
          <t>規約確認・担当者確認</t>
        </is>
      </c>
      <c r="D6" s="19" t="n"/>
      <c r="E6" s="19" t="n"/>
      <c r="F6" s="25" t="n"/>
    </row>
    <row r="7">
      <c r="A7" s="39" t="inlineStr">
        <is>
          <t>データ取り扱い規定</t>
        </is>
      </c>
      <c r="B7" s="25" t="inlineStr">
        <is>
          <t>機密情報・個人情報の取り扱い規定</t>
        </is>
      </c>
      <c r="C7" s="25" t="inlineStr">
        <is>
          <t>規約確認・セキュリティポリシー確認</t>
        </is>
      </c>
      <c r="D7" s="19" t="n"/>
      <c r="E7" s="19" t="n"/>
      <c r="F7" s="25" t="n"/>
    </row>
    <row r="8">
      <c r="A8" s="39" t="inlineStr">
        <is>
          <t>外部ツール連携</t>
        </is>
      </c>
      <c r="B8" s="25" t="inlineStr">
        <is>
          <t>外部サービスとの連携が許可されているか</t>
        </is>
      </c>
      <c r="C8" s="25" t="inlineStr">
        <is>
          <t>規約確認・IT部門確認</t>
        </is>
      </c>
      <c r="D8" s="19" t="n"/>
      <c r="E8" s="19" t="n"/>
      <c r="F8" s="25" t="n"/>
    </row>
    <row r="9">
      <c r="A9" s="39" t="inlineStr">
        <is>
          <t>利用時間・場所の制限</t>
        </is>
      </c>
      <c r="B9" s="25" t="inlineStr">
        <is>
          <t>利用可能な時間帯・場所の制限</t>
        </is>
      </c>
      <c r="C9" s="25" t="inlineStr">
        <is>
          <t>規約確認・担当者確認</t>
        </is>
      </c>
      <c r="D9" s="19" t="n"/>
      <c r="E9" s="19" t="n"/>
      <c r="F9" s="25" t="n"/>
    </row>
    <row r="10">
      <c r="A10" s="39" t="inlineStr">
        <is>
          <t>承認フロー</t>
        </is>
      </c>
      <c r="B10" s="25" t="inlineStr">
        <is>
          <t>利用開始に必要な承認プロセス</t>
        </is>
      </c>
      <c r="C10" s="25" t="inlineStr">
        <is>
          <t>規約確認・担当者確認</t>
        </is>
      </c>
      <c r="D10" s="19" t="n"/>
      <c r="E10" s="19" t="n"/>
      <c r="F10" s="25" t="n"/>
    </row>
    <row r="11">
      <c r="A11" s="39" t="inlineStr">
        <is>
          <t>禁止事項</t>
        </is>
      </c>
      <c r="B11" s="25" t="inlineStr">
        <is>
          <t>利用してはいけない機能・用途</t>
        </is>
      </c>
      <c r="C11" s="25" t="inlineStr">
        <is>
          <t>規約確認</t>
        </is>
      </c>
      <c r="D11" s="19" t="n"/>
      <c r="E11" s="19" t="n"/>
      <c r="F11" s="25" t="n"/>
    </row>
    <row r="12">
      <c r="A12" s="39" t="inlineStr">
        <is>
          <t>違反時の対応</t>
        </is>
      </c>
      <c r="B12" s="25" t="inlineStr">
        <is>
          <t>規約違反時の対応プロセス</t>
        </is>
      </c>
      <c r="C12" s="25" t="inlineStr">
        <is>
          <t>規約確認</t>
        </is>
      </c>
      <c r="D12" s="19" t="n"/>
      <c r="E12" s="19" t="n"/>
      <c r="F12" s="25" t="n"/>
    </row>
    <row r="14">
      <c r="A14" s="48" t="inlineStr">
        <is>
          <t>2. 契約プラン（有償/無償）の確認</t>
        </is>
      </c>
      <c r="B14" s="46" t="n"/>
      <c r="C14" s="46" t="n"/>
      <c r="D14" s="46" t="n"/>
      <c r="E14" s="46" t="n"/>
      <c r="F14" s="47" t="n"/>
    </row>
    <row r="15">
      <c r="A15" s="31" t="inlineStr">
        <is>
          <t>確認項目</t>
        </is>
      </c>
      <c r="B15" s="31" t="inlineStr">
        <is>
          <t>確認内容</t>
        </is>
      </c>
      <c r="C15" s="31" t="inlineStr">
        <is>
          <t>確認方法</t>
        </is>
      </c>
      <c r="D15" s="31" t="inlineStr">
        <is>
          <t>確認結果</t>
        </is>
      </c>
      <c r="E15" s="31" t="inlineStr">
        <is>
          <t>確認日</t>
        </is>
      </c>
      <c r="F15" s="31" t="inlineStr">
        <is>
          <t>備考</t>
        </is>
      </c>
    </row>
    <row r="16">
      <c r="A16" s="39" t="inlineStr">
        <is>
          <t>プラン種別</t>
        </is>
      </c>
      <c r="B16" s="25" t="inlineStr">
        <is>
          <t>無償プラン / 有償プランのどちらか</t>
        </is>
      </c>
      <c r="C16" s="25" t="inlineStr">
        <is>
          <t>契約書確認・アカウント確認</t>
        </is>
      </c>
      <c r="D16" s="19" t="n"/>
      <c r="E16" s="19" t="n"/>
      <c r="F16" s="25" t="n"/>
    </row>
    <row r="17">
      <c r="A17" s="39" t="inlineStr">
        <is>
          <t>利用可能機能</t>
        </is>
      </c>
      <c r="B17" s="25" t="inlineStr">
        <is>
          <t>プランで利用可能な機能一覧</t>
        </is>
      </c>
      <c r="C17" s="25" t="inlineStr">
        <is>
          <t>契約書確認・サービス仕様書確認</t>
        </is>
      </c>
      <c r="D17" s="19" t="n"/>
      <c r="E17" s="19" t="n"/>
      <c r="F17" s="25" t="n"/>
    </row>
    <row r="18">
      <c r="A18" s="39" t="inlineStr">
        <is>
          <t>利用制限</t>
        </is>
      </c>
      <c r="B18" s="25" t="inlineStr">
        <is>
          <t>API呼び出し回数・データ容量などの制限</t>
        </is>
      </c>
      <c r="C18" s="25" t="inlineStr">
        <is>
          <t>契約書確認・サービス仕様書確認</t>
        </is>
      </c>
      <c r="D18" s="19" t="n"/>
      <c r="E18" s="19" t="n"/>
      <c r="F18" s="25" t="n"/>
    </row>
    <row r="19">
      <c r="A19" s="39" t="inlineStr">
        <is>
          <t>課金方式</t>
        </is>
      </c>
      <c r="B19" s="25" t="inlineStr">
        <is>
          <t>従量課金 / 定額課金 / 無料</t>
        </is>
      </c>
      <c r="C19" s="25" t="inlineStr">
        <is>
          <t>契約書確認・請求書確認</t>
        </is>
      </c>
      <c r="D19" s="19" t="n"/>
      <c r="E19" s="19" t="n"/>
      <c r="F19" s="25" t="n"/>
    </row>
    <row r="20">
      <c r="A20" s="39" t="inlineStr">
        <is>
          <t>利用期間</t>
        </is>
      </c>
      <c r="B20" s="25" t="inlineStr">
        <is>
          <t>契約期間・更新条件</t>
        </is>
      </c>
      <c r="C20" s="25" t="inlineStr">
        <is>
          <t>契約書確認</t>
        </is>
      </c>
      <c r="D20" s="19" t="n"/>
      <c r="E20" s="19" t="n"/>
      <c r="F20" s="25" t="n"/>
    </row>
    <row r="21" ht="15.75" customHeight="1" s="44">
      <c r="A21" s="39" t="inlineStr">
        <is>
          <t>追加オプション</t>
        </is>
      </c>
      <c r="B21" s="25" t="inlineStr">
        <is>
          <t>追加で契約しているオプション機能</t>
        </is>
      </c>
      <c r="C21" s="25" t="inlineStr">
        <is>
          <t>契約書確認・アカウント確認</t>
        </is>
      </c>
      <c r="D21" s="19" t="n"/>
      <c r="E21" s="19" t="n"/>
      <c r="F21" s="25" t="n"/>
    </row>
    <row r="22" ht="15.75" customHeight="1" s="44">
      <c r="A22" s="39" t="inlineStr">
        <is>
          <t>コスト管理</t>
        </is>
      </c>
      <c r="B22" s="25" t="inlineStr">
        <is>
          <t>利用状況の確認方法・アラート設定</t>
        </is>
      </c>
      <c r="C22" s="25" t="inlineStr">
        <is>
          <t>アカウント設定確認</t>
        </is>
      </c>
      <c r="D22" s="19" t="n"/>
      <c r="E22" s="19" t="n"/>
      <c r="F22" s="25" t="n"/>
    </row>
    <row r="23" ht="15.75" customHeight="1" s="44">
      <c r="A23" s="39" t="inlineStr">
        <is>
          <t>アップグレード条件</t>
        </is>
      </c>
      <c r="B23" s="25" t="inlineStr">
        <is>
          <t>プラン変更の条件・手続き</t>
        </is>
      </c>
      <c r="C23" s="25" t="inlineStr">
        <is>
          <t>契約書確認・担当者確認</t>
        </is>
      </c>
      <c r="D23" s="19" t="n"/>
      <c r="E23" s="19" t="n"/>
      <c r="F23" s="25" t="n"/>
    </row>
    <row r="24" ht="15.75" customHeight="1" s="44"/>
    <row r="25" ht="15.75" customHeight="1" s="44">
      <c r="A25" s="48" t="inlineStr">
        <is>
          <t>3. 入力OK/NG情報の整理</t>
        </is>
      </c>
      <c r="B25" s="46" t="n"/>
      <c r="C25" s="46" t="n"/>
      <c r="D25" s="46" t="n"/>
      <c r="E25" s="46" t="n"/>
      <c r="F25" s="47" t="n"/>
    </row>
    <row r="26" ht="15.75" customHeight="1" s="44">
      <c r="A26" s="31" t="inlineStr">
        <is>
          <t>情報種別</t>
        </is>
      </c>
      <c r="B26" s="31" t="inlineStr">
        <is>
          <t>具体例</t>
        </is>
      </c>
      <c r="C26" s="31" t="inlineStr">
        <is>
          <t>OK/NG判定</t>
        </is>
      </c>
      <c r="D26" s="31" t="inlineStr">
        <is>
          <t>理由・根拠</t>
        </is>
      </c>
      <c r="E26" s="31" t="inlineStr">
        <is>
          <t>代替手段</t>
        </is>
      </c>
      <c r="F26" s="31" t="inlineStr">
        <is>
          <t>備考</t>
        </is>
      </c>
    </row>
    <row r="27" ht="15.75" customHeight="1" s="44">
      <c r="A27" s="39" t="inlineStr">
        <is>
          <t>個人情報</t>
        </is>
      </c>
      <c r="B27" s="25" t="inlineStr">
        <is>
          <t>氏名、住所、電話番号、メールアドレス</t>
        </is>
      </c>
      <c r="C27" s="40" t="inlineStr">
        <is>
          <t>NG</t>
        </is>
      </c>
      <c r="D27" s="25" t="inlineStr">
        <is>
          <t>個人情報保護法・規約違反</t>
        </is>
      </c>
      <c r="E27" s="25" t="inlineStr">
        <is>
          <t>匿名化・マスキング処理</t>
        </is>
      </c>
      <c r="F27" s="25" t="n"/>
    </row>
    <row r="28" ht="15.75" customHeight="1" s="44">
      <c r="A28" s="39" t="inlineStr">
        <is>
          <t>機密情報</t>
        </is>
      </c>
      <c r="B28" s="25" t="inlineStr">
        <is>
          <t>顧客情報、取引先情報、財務情報</t>
        </is>
      </c>
      <c r="C28" s="40" t="inlineStr">
        <is>
          <t>NG</t>
        </is>
      </c>
      <c r="D28" s="25" t="inlineStr">
        <is>
          <t>機密保持契約・セキュリティポリシー</t>
        </is>
      </c>
      <c r="E28" s="25" t="inlineStr">
        <is>
          <t>要承認・マスキング処理</t>
        </is>
      </c>
      <c r="F28" s="25" t="n"/>
    </row>
    <row r="29" ht="15.75" customHeight="1" s="44">
      <c r="A29" s="39" t="inlineStr">
        <is>
          <t>パスワード・認証情報</t>
        </is>
      </c>
      <c r="B29" s="25" t="inlineStr">
        <is>
          <t>ログイン情報、APIキー、トークン</t>
        </is>
      </c>
      <c r="C29" s="40" t="inlineStr">
        <is>
          <t>NG</t>
        </is>
      </c>
      <c r="D29" s="25" t="inlineStr">
        <is>
          <t>セキュリティリスク</t>
        </is>
      </c>
      <c r="E29" s="25" t="inlineStr">
        <is>
          <t>環境変数・シークレット管理</t>
        </is>
      </c>
      <c r="F29" s="25" t="n"/>
    </row>
    <row r="30" ht="15.75" customHeight="1" s="44">
      <c r="A30" s="39" t="inlineStr">
        <is>
          <t>社内情報（非機密）</t>
        </is>
      </c>
      <c r="B30" s="25" t="inlineStr">
        <is>
          <t>社内ルール、業務フロー、一般的な業務情報</t>
        </is>
      </c>
      <c r="C30" s="41" t="inlineStr">
        <is>
          <t>OK（要確認）</t>
        </is>
      </c>
      <c r="D30" s="25" t="inlineStr">
        <is>
          <t>規約・担当者確認済み</t>
        </is>
      </c>
      <c r="E30" s="25" t="inlineStr">
        <is>
          <t>-</t>
        </is>
      </c>
      <c r="F30" s="25" t="n"/>
    </row>
    <row r="31" ht="15.75" customHeight="1" s="44">
      <c r="A31" s="39" t="inlineStr">
        <is>
          <t>公開情報</t>
        </is>
      </c>
      <c r="B31" s="25" t="inlineStr">
        <is>
          <t>公開されている技術情報、一般的な知識</t>
        </is>
      </c>
      <c r="C31" s="42" t="inlineStr">
        <is>
          <t>OK</t>
        </is>
      </c>
      <c r="D31" s="25" t="inlineStr">
        <is>
          <t>公開情報のため問題なし</t>
        </is>
      </c>
      <c r="E31" s="25" t="inlineStr">
        <is>
          <t>-</t>
        </is>
      </c>
      <c r="F31" s="25" t="n"/>
    </row>
    <row r="32" ht="15.75" customHeight="1" s="44">
      <c r="A32" s="39" t="inlineStr">
        <is>
          <t>テストデータ</t>
        </is>
      </c>
      <c r="B32" s="25" t="inlineStr">
        <is>
          <t>サンプルデータ、ダミーデータ</t>
        </is>
      </c>
      <c r="C32" s="42" t="inlineStr">
        <is>
          <t>OK</t>
        </is>
      </c>
      <c r="D32" s="25" t="inlineStr">
        <is>
          <t>実データではないため問題なし</t>
        </is>
      </c>
      <c r="E32" s="25" t="inlineStr">
        <is>
          <t>-</t>
        </is>
      </c>
      <c r="F32" s="25" t="n"/>
    </row>
    <row r="33" ht="15.75" customHeight="1" s="44">
      <c r="A33" s="39" t="inlineStr">
        <is>
          <t>コード・スクリプト</t>
        </is>
      </c>
      <c r="B33" s="25" t="inlineStr">
        <is>
          <t>業務用コード、設定ファイル</t>
        </is>
      </c>
      <c r="C33" s="43" t="inlineStr">
        <is>
          <t>NG（要確認）</t>
        </is>
      </c>
      <c r="D33" s="25" t="inlineStr">
        <is>
          <t>機密情報の可能性</t>
        </is>
      </c>
      <c r="E33" s="25" t="inlineStr">
        <is>
          <t>要承認・マスキング処理</t>
        </is>
      </c>
      <c r="F33" s="25" t="n"/>
    </row>
    <row r="34" ht="15.75" customHeight="1" s="44">
      <c r="A34" s="39" t="inlineStr">
        <is>
          <t>URL・リンク</t>
        </is>
      </c>
      <c r="B34" s="25" t="inlineStr">
        <is>
          <t>公開されているWebサイトURL</t>
        </is>
      </c>
      <c r="C34" s="42" t="inlineStr">
        <is>
          <t>OK</t>
        </is>
      </c>
      <c r="D34" s="25" t="inlineStr">
        <is>
          <t>公開情報のため問題なし</t>
        </is>
      </c>
      <c r="E34" s="25" t="inlineStr">
        <is>
          <t>-</t>
        </is>
      </c>
      <c r="F34" s="25" t="n"/>
    </row>
    <row r="35" ht="15.75" customHeight="1" s="44">
      <c r="A35" s="39" t="inlineStr">
        <is>
          <t>エラーメッセージ</t>
        </is>
      </c>
      <c r="B35" s="25" t="inlineStr">
        <is>
          <t>一般的なエラーメッセージ</t>
        </is>
      </c>
      <c r="C35" s="41" t="inlineStr">
        <is>
          <t>OK（要確認）</t>
        </is>
      </c>
      <c r="D35" s="25" t="inlineStr">
        <is>
          <t>機密情報が含まれていないか確認</t>
        </is>
      </c>
      <c r="E35" s="25" t="inlineStr">
        <is>
          <t>-</t>
        </is>
      </c>
      <c r="F35" s="25" t="n"/>
    </row>
    <row r="36" ht="15.75" customHeight="1" s="44">
      <c r="A36" s="39" t="inlineStr">
        <is>
          <t>ログ情報</t>
        </is>
      </c>
      <c r="B36" s="25" t="inlineStr">
        <is>
          <t>システムログ、アクセスログ</t>
        </is>
      </c>
      <c r="C36" s="43" t="inlineStr">
        <is>
          <t>NG（要確認）</t>
        </is>
      </c>
      <c r="D36" s="25" t="inlineStr">
        <is>
          <t>機密情報・個人情報の可能性</t>
        </is>
      </c>
      <c r="E36" s="25" t="inlineStr">
        <is>
          <t>要承認・マスキング処理</t>
        </is>
      </c>
      <c r="F36" s="25" t="n"/>
    </row>
    <row r="37" ht="15.75" customHeight="1" s="44"/>
    <row r="38" ht="15.75" customHeight="1" s="44">
      <c r="A38" s="48" t="inlineStr">
        <is>
          <t>4. その他の環境確認事項</t>
        </is>
      </c>
      <c r="B38" s="46" t="n"/>
      <c r="C38" s="46" t="n"/>
      <c r="D38" s="46" t="n"/>
      <c r="E38" s="46" t="n"/>
      <c r="F38" s="47" t="n"/>
    </row>
    <row r="39" ht="15.75" customHeight="1" s="44">
      <c r="A39" s="31" t="inlineStr">
        <is>
          <t>確認項目</t>
        </is>
      </c>
      <c r="B39" s="31" t="inlineStr">
        <is>
          <t>確認内容</t>
        </is>
      </c>
      <c r="C39" s="31" t="inlineStr">
        <is>
          <t>確認方法</t>
        </is>
      </c>
      <c r="D39" s="31" t="n"/>
      <c r="E39" s="31" t="n"/>
      <c r="F39" s="31" t="inlineStr">
        <is>
          <t>備考</t>
        </is>
      </c>
    </row>
    <row r="40" ht="15.75" customHeight="1" s="44">
      <c r="A40" s="39" t="inlineStr">
        <is>
          <t>ネットワーク環境</t>
        </is>
      </c>
      <c r="B40" s="25" t="inlineStr">
        <is>
          <t>インターネット接続、プロキシ設定</t>
        </is>
      </c>
      <c r="C40" s="25" t="inlineStr">
        <is>
          <t>IT部門確認・設定確認</t>
        </is>
      </c>
      <c r="D40" s="19" t="n"/>
      <c r="E40" s="19" t="n"/>
      <c r="F40" s="25" t="n"/>
    </row>
    <row r="41" ht="15.75" customHeight="1" s="44">
      <c r="A41" s="39" t="inlineStr">
        <is>
          <t>ファイアウォール設定</t>
        </is>
      </c>
      <c r="B41" s="25" t="inlineStr">
        <is>
          <t>外部サービスへのアクセス許可</t>
        </is>
      </c>
      <c r="C41" s="25" t="inlineStr">
        <is>
          <t>IT部門確認</t>
        </is>
      </c>
      <c r="D41" s="19" t="n"/>
      <c r="E41" s="19" t="n"/>
      <c r="F41" s="25" t="n"/>
    </row>
    <row r="42" ht="15.75" customHeight="1" s="44">
      <c r="A42" s="39" t="inlineStr">
        <is>
          <t>ブラウザ・OS要件</t>
        </is>
      </c>
      <c r="B42" s="25" t="inlineStr">
        <is>
          <t>推奨ブラウザ・OSバージョン</t>
        </is>
      </c>
      <c r="C42" s="25" t="inlineStr">
        <is>
          <t>サービス仕様書確認</t>
        </is>
      </c>
      <c r="D42" s="19" t="n"/>
      <c r="E42" s="19" t="n"/>
      <c r="F42" s="25" t="n"/>
    </row>
    <row r="43" ht="15.75" customHeight="1" s="44">
      <c r="A43" s="39" t="inlineStr">
        <is>
          <t>バックアップ・復旧</t>
        </is>
      </c>
      <c r="B43" s="25" t="inlineStr">
        <is>
          <t>データバックアップ方法・復旧手順</t>
        </is>
      </c>
      <c r="C43" s="25" t="inlineStr">
        <is>
          <t>IT部門確認・規約確認</t>
        </is>
      </c>
      <c r="D43" s="19" t="n"/>
      <c r="E43" s="19" t="n"/>
      <c r="F43" s="25" t="n"/>
    </row>
    <row r="44" ht="15.75" customHeight="1" s="44">
      <c r="A44" s="39" t="inlineStr">
        <is>
          <t>サポート体制</t>
        </is>
      </c>
      <c r="B44" s="25" t="inlineStr">
        <is>
          <t>問い合わせ先・サポート窓口</t>
        </is>
      </c>
      <c r="C44" s="25" t="inlineStr">
        <is>
          <t>契約書確認・担当者確認</t>
        </is>
      </c>
      <c r="D44" s="19" t="n"/>
      <c r="E44" s="19" t="n"/>
      <c r="F44" s="25" t="n"/>
    </row>
    <row r="45" ht="15.75" customHeight="1" s="44">
      <c r="A45" s="39" t="inlineStr">
        <is>
          <t>更新・メンテナンス</t>
        </is>
      </c>
      <c r="B45" s="25" t="inlineStr">
        <is>
          <t>サービス更新頻度・メンテナンス情報</t>
        </is>
      </c>
      <c r="C45" s="25" t="inlineStr">
        <is>
          <t>サービス仕様書確認</t>
        </is>
      </c>
      <c r="D45" s="19" t="n"/>
      <c r="E45" s="19" t="n"/>
      <c r="F45" s="25" t="n"/>
    </row>
    <row r="46" ht="15.75" customHeight="1" s="44">
      <c r="A46" s="39" t="inlineStr">
        <is>
          <t>セキュリティ設定</t>
        </is>
      </c>
      <c r="B46" s="25" t="inlineStr">
        <is>
          <t>二要素認証、アクセス権限設定</t>
        </is>
      </c>
      <c r="C46" s="25" t="inlineStr">
        <is>
          <t>アカウント設定確認</t>
        </is>
      </c>
      <c r="D46" s="19" t="n"/>
      <c r="E46" s="19" t="n"/>
      <c r="F46" s="25" t="n"/>
    </row>
    <row r="47" ht="15.75" customHeight="1" s="44"/>
    <row r="48" ht="15.75" customHeight="1" s="44"/>
    <row r="49" ht="15.75" customHeight="1" s="44"/>
    <row r="50" ht="15.75" customHeight="1" s="44"/>
    <row r="51" ht="15.75" customHeight="1" s="44"/>
    <row r="52" ht="15.75" customHeight="1" s="44"/>
    <row r="53" ht="15.75" customHeight="1" s="44"/>
    <row r="54" ht="15.75" customHeight="1" s="44"/>
    <row r="55" ht="15.75" customHeight="1" s="44"/>
    <row r="56" ht="15.75" customHeight="1" s="44"/>
    <row r="57" ht="15.75" customHeight="1" s="44"/>
    <row r="58" ht="15.75" customHeight="1" s="44"/>
    <row r="59" ht="15.75" customHeight="1" s="44"/>
    <row r="60" ht="15.75" customHeight="1" s="44"/>
    <row r="61" ht="15.75" customHeight="1" s="44"/>
    <row r="62" ht="15.75" customHeight="1" s="44"/>
    <row r="63" ht="15.75" customHeight="1" s="44"/>
    <row r="64" ht="15.75" customHeight="1" s="44"/>
    <row r="65" ht="15.75" customHeight="1" s="44"/>
    <row r="66" ht="15.75" customHeight="1" s="44"/>
    <row r="67" ht="15.75" customHeight="1" s="44"/>
    <row r="68" ht="15.75" customHeight="1" s="44"/>
    <row r="69" ht="15.75" customHeight="1" s="44"/>
    <row r="70" ht="15.75" customHeight="1" s="44"/>
    <row r="71" ht="15.75" customHeight="1" s="44"/>
    <row r="72" ht="15.75" customHeight="1" s="44"/>
    <row r="73" ht="15.75" customHeight="1" s="44"/>
    <row r="74" ht="15.75" customHeight="1" s="44"/>
    <row r="75" ht="15.75" customHeight="1" s="44"/>
    <row r="76" ht="15.75" customHeight="1" s="44"/>
    <row r="77" ht="15.75" customHeight="1" s="44"/>
    <row r="78" ht="15.75" customHeight="1" s="44"/>
    <row r="79" ht="15.75" customHeight="1" s="44"/>
    <row r="80" ht="15.75" customHeight="1" s="44"/>
    <row r="81" ht="15.75" customHeight="1" s="44"/>
    <row r="82" ht="15.75" customHeight="1" s="44"/>
    <row r="83" ht="15.75" customHeight="1" s="44"/>
    <row r="84" ht="15.75" customHeight="1" s="44"/>
    <row r="85" ht="15.75" customHeight="1" s="44"/>
    <row r="86" ht="15.75" customHeight="1" s="44"/>
    <row r="87" ht="15.75" customHeight="1" s="44"/>
    <row r="88" ht="15.75" customHeight="1" s="44"/>
    <row r="89" ht="15.75" customHeight="1" s="44"/>
    <row r="90" ht="15.75" customHeight="1" s="44"/>
    <row r="91" ht="15.75" customHeight="1" s="44"/>
    <row r="92" ht="15.75" customHeight="1" s="44"/>
    <row r="93" ht="15.75" customHeight="1" s="44"/>
    <row r="94" ht="15.75" customHeight="1" s="44"/>
    <row r="95" ht="15.75" customHeight="1" s="44"/>
    <row r="96" ht="15.75" customHeight="1" s="44"/>
    <row r="97" ht="15.75" customHeight="1" s="44"/>
    <row r="98" ht="15.75" customHeight="1" s="44"/>
    <row r="99" ht="15.75" customHeight="1" s="44"/>
    <row r="100" ht="15.75" customHeight="1" s="44"/>
    <row r="101" ht="15.75" customHeight="1" s="44"/>
    <row r="102" ht="15.75" customHeight="1" s="44"/>
    <row r="103" ht="15.75" customHeight="1" s="44"/>
    <row r="104" ht="15.75" customHeight="1" s="44"/>
    <row r="105" ht="15.75" customHeight="1" s="44"/>
    <row r="106" ht="15.75" customHeight="1" s="44"/>
    <row r="107" ht="15.75" customHeight="1" s="44"/>
    <row r="108" ht="15.75" customHeight="1" s="44"/>
    <row r="109" ht="15.75" customHeight="1" s="44"/>
    <row r="110" ht="15.75" customHeight="1" s="44"/>
    <row r="111" ht="15.75" customHeight="1" s="44"/>
    <row r="112" ht="15.75" customHeight="1" s="44"/>
    <row r="113" ht="15.75" customHeight="1" s="44"/>
    <row r="114" ht="15.75" customHeight="1" s="44"/>
    <row r="115" ht="15.75" customHeight="1" s="44"/>
    <row r="116" ht="15.75" customHeight="1" s="44"/>
    <row r="117" ht="15.75" customHeight="1" s="44"/>
    <row r="118" ht="15.75" customHeight="1" s="44"/>
    <row r="119" ht="15.75" customHeight="1" s="44"/>
    <row r="120" ht="15.75" customHeight="1" s="44"/>
    <row r="121" ht="15.75" customHeight="1" s="44"/>
    <row r="122" ht="15.75" customHeight="1" s="44"/>
    <row r="123" ht="15.75" customHeight="1" s="44"/>
    <row r="124" ht="15.75" customHeight="1" s="44"/>
    <row r="125" ht="15.75" customHeight="1" s="44"/>
    <row r="126" ht="15.75" customHeight="1" s="44"/>
    <row r="127" ht="15.75" customHeight="1" s="44"/>
    <row r="128" ht="15.75" customHeight="1" s="44"/>
    <row r="129" ht="15.75" customHeight="1" s="44"/>
    <row r="130" ht="15.75" customHeight="1" s="44"/>
    <row r="131" ht="15.75" customHeight="1" s="44"/>
    <row r="132" ht="15.75" customHeight="1" s="44"/>
    <row r="133" ht="15.75" customHeight="1" s="44"/>
    <row r="134" ht="15.75" customHeight="1" s="44"/>
    <row r="135" ht="15.75" customHeight="1" s="44"/>
    <row r="136" ht="15.75" customHeight="1" s="44"/>
    <row r="137" ht="15.75" customHeight="1" s="44"/>
    <row r="138" ht="15.75" customHeight="1" s="44"/>
    <row r="139" ht="15.75" customHeight="1" s="44"/>
    <row r="140" ht="15.75" customHeight="1" s="44"/>
    <row r="141" ht="15.75" customHeight="1" s="44"/>
    <row r="142" ht="15.75" customHeight="1" s="44"/>
    <row r="143" ht="15.75" customHeight="1" s="44"/>
    <row r="144" ht="15.75" customHeight="1" s="44"/>
    <row r="145" ht="15.75" customHeight="1" s="44"/>
    <row r="146" ht="15.75" customHeight="1" s="44"/>
    <row r="147" ht="15.75" customHeight="1" s="44"/>
    <row r="148" ht="15.75" customHeight="1" s="44"/>
    <row r="149" ht="15.75" customHeight="1" s="44"/>
    <row r="150" ht="15.75" customHeight="1" s="44"/>
    <row r="151" ht="15.75" customHeight="1" s="44"/>
    <row r="152" ht="15.75" customHeight="1" s="44"/>
    <row r="153" ht="15.75" customHeight="1" s="44"/>
    <row r="154" ht="15.75" customHeight="1" s="44"/>
    <row r="155" ht="15.75" customHeight="1" s="44"/>
    <row r="156" ht="15.75" customHeight="1" s="44"/>
    <row r="157" ht="15.75" customHeight="1" s="44"/>
    <row r="158" ht="15.75" customHeight="1" s="44"/>
    <row r="159" ht="15.75" customHeight="1" s="44"/>
    <row r="160" ht="15.75" customHeight="1" s="44"/>
    <row r="161" ht="15.75" customHeight="1" s="44"/>
    <row r="162" ht="15.75" customHeight="1" s="44"/>
    <row r="163" ht="15.75" customHeight="1" s="44"/>
    <row r="164" ht="15.75" customHeight="1" s="44"/>
    <row r="165" ht="15.75" customHeight="1" s="44"/>
    <row r="166" ht="15.75" customHeight="1" s="44"/>
    <row r="167" ht="15.75" customHeight="1" s="44"/>
    <row r="168" ht="15.75" customHeight="1" s="44"/>
    <row r="169" ht="15.75" customHeight="1" s="44"/>
    <row r="170" ht="15.75" customHeight="1" s="44"/>
    <row r="171" ht="15.75" customHeight="1" s="44"/>
    <row r="172" ht="15.75" customHeight="1" s="44"/>
    <row r="173" ht="15.75" customHeight="1" s="44"/>
    <row r="174" ht="15.75" customHeight="1" s="44"/>
    <row r="175" ht="15.75" customHeight="1" s="44"/>
    <row r="176" ht="15.75" customHeight="1" s="44"/>
    <row r="177" ht="15.75" customHeight="1" s="44"/>
    <row r="178" ht="15.75" customHeight="1" s="44"/>
    <row r="179" ht="15.75" customHeight="1" s="44"/>
    <row r="180" ht="15.75" customHeight="1" s="44"/>
    <row r="181" ht="15.75" customHeight="1" s="44"/>
    <row r="182" ht="15.75" customHeight="1" s="44"/>
    <row r="183" ht="15.75" customHeight="1" s="44"/>
    <row r="184" ht="15.75" customHeight="1" s="44"/>
    <row r="185" ht="15.75" customHeight="1" s="44"/>
    <row r="186" ht="15.75" customHeight="1" s="44"/>
    <row r="187" ht="15.75" customHeight="1" s="44"/>
    <row r="188" ht="15.75" customHeight="1" s="44"/>
    <row r="189" ht="15.75" customHeight="1" s="44"/>
    <row r="190" ht="15.75" customHeight="1" s="44"/>
    <row r="191" ht="15.75" customHeight="1" s="44"/>
    <row r="192" ht="15.75" customHeight="1" s="44"/>
    <row r="193" ht="15.75" customHeight="1" s="44"/>
    <row r="194" ht="15.75" customHeight="1" s="44"/>
    <row r="195" ht="15.75" customHeight="1" s="44"/>
    <row r="196" ht="15.75" customHeight="1" s="44"/>
    <row r="197" ht="15.75" customHeight="1" s="44"/>
    <row r="198" ht="15.75" customHeight="1" s="44"/>
    <row r="199" ht="15.75" customHeight="1" s="44"/>
    <row r="200" ht="15.75" customHeight="1" s="44"/>
    <row r="201" ht="15.75" customHeight="1" s="44"/>
    <row r="202" ht="15.75" customHeight="1" s="44"/>
    <row r="203" ht="15.75" customHeight="1" s="44"/>
    <row r="204" ht="15.75" customHeight="1" s="44"/>
    <row r="205" ht="15.75" customHeight="1" s="44"/>
    <row r="206" ht="15.75" customHeight="1" s="44"/>
    <row r="207" ht="15.75" customHeight="1" s="44"/>
    <row r="208" ht="15.75" customHeight="1" s="44"/>
    <row r="209" ht="15.75" customHeight="1" s="44"/>
    <row r="210" ht="15.75" customHeight="1" s="44"/>
    <row r="211" ht="15.75" customHeight="1" s="44"/>
    <row r="212" ht="15.75" customHeight="1" s="44"/>
    <row r="213" ht="15.75" customHeight="1" s="44"/>
    <row r="214" ht="15.75" customHeight="1" s="44"/>
    <row r="215" ht="15.75" customHeight="1" s="44"/>
    <row r="216" ht="15.75" customHeight="1" s="44"/>
    <row r="217" ht="15.75" customHeight="1" s="44"/>
    <row r="218" ht="15.75" customHeight="1" s="44"/>
    <row r="219" ht="15.75" customHeight="1" s="44"/>
    <row r="220" ht="15.75" customHeight="1" s="44"/>
    <row r="221" ht="15.75" customHeight="1" s="44"/>
    <row r="222" ht="15.75" customHeight="1" s="44"/>
    <row r="223" ht="15.75" customHeight="1" s="44"/>
    <row r="224" ht="15.75" customHeight="1" s="44"/>
    <row r="225" ht="15.75" customHeight="1" s="44"/>
    <row r="226" ht="15.75" customHeight="1" s="44"/>
    <row r="227" ht="15.75" customHeight="1" s="44"/>
    <row r="228" ht="15.75" customHeight="1" s="44"/>
    <row r="229" ht="15.75" customHeight="1" s="44"/>
    <row r="230" ht="15.75" customHeight="1" s="44"/>
    <row r="231" ht="15.75" customHeight="1" s="44"/>
    <row r="232" ht="15.75" customHeight="1" s="44"/>
    <row r="233" ht="15.75" customHeight="1" s="44"/>
    <row r="234" ht="15.75" customHeight="1" s="44"/>
    <row r="235" ht="15.75" customHeight="1" s="44"/>
    <row r="236" ht="15.75" customHeight="1" s="44"/>
    <row r="237" ht="15.75" customHeight="1" s="44"/>
    <row r="238" ht="15.75" customHeight="1" s="44"/>
    <row r="239" ht="15.75" customHeight="1" s="44"/>
    <row r="240" ht="15.75" customHeight="1" s="44"/>
    <row r="241" ht="15.75" customHeight="1" s="44"/>
    <row r="242" ht="15.75" customHeight="1" s="44"/>
    <row r="243" ht="15.75" customHeight="1" s="44"/>
    <row r="244" ht="15.75" customHeight="1" s="44"/>
    <row r="245" ht="15.75" customHeight="1" s="44"/>
    <row r="246" ht="15.75" customHeight="1" s="44"/>
    <row r="247" ht="15.75" customHeight="1" s="44"/>
    <row r="248" ht="15.75" customHeight="1" s="44"/>
    <row r="249" ht="15.75" customHeight="1" s="44"/>
    <row r="250" ht="15.75" customHeight="1" s="44"/>
    <row r="251" ht="15.75" customHeight="1" s="44"/>
    <row r="252" ht="15.75" customHeight="1" s="44"/>
    <row r="253" ht="15.75" customHeight="1" s="44"/>
    <row r="254" ht="15.75" customHeight="1" s="44"/>
    <row r="255" ht="15.75" customHeight="1" s="44"/>
    <row r="256" ht="15.75" customHeight="1" s="44"/>
    <row r="257" ht="15.75" customHeight="1" s="44"/>
    <row r="258" ht="15.75" customHeight="1" s="44"/>
    <row r="259" ht="15.75" customHeight="1" s="44"/>
    <row r="260" ht="15.75" customHeight="1" s="44"/>
    <row r="261" ht="15.75" customHeight="1" s="44"/>
    <row r="262" ht="15.75" customHeight="1" s="44"/>
    <row r="263" ht="15.75" customHeight="1" s="44"/>
    <row r="264" ht="15.75" customHeight="1" s="44"/>
    <row r="265" ht="15.75" customHeight="1" s="44"/>
    <row r="266" ht="15.75" customHeight="1" s="44"/>
    <row r="267" ht="15.75" customHeight="1" s="44"/>
    <row r="268" ht="15.75" customHeight="1" s="44"/>
    <row r="269" ht="15.75" customHeight="1" s="44"/>
    <row r="270" ht="15.75" customHeight="1" s="44"/>
    <row r="271" ht="15.75" customHeight="1" s="44"/>
    <row r="272" ht="15.75" customHeight="1" s="44"/>
    <row r="273" ht="15.75" customHeight="1" s="44"/>
    <row r="274" ht="15.75" customHeight="1" s="44"/>
    <row r="275" ht="15.75" customHeight="1" s="44"/>
    <row r="276" ht="15.75" customHeight="1" s="44"/>
    <row r="277" ht="15.75" customHeight="1" s="44"/>
    <row r="278" ht="15.75" customHeight="1" s="44"/>
    <row r="279" ht="15.75" customHeight="1" s="44"/>
    <row r="280" ht="15.75" customHeight="1" s="44"/>
    <row r="281" ht="15.75" customHeight="1" s="44"/>
    <row r="282" ht="15.75" customHeight="1" s="44"/>
    <row r="283" ht="15.75" customHeight="1" s="44"/>
    <row r="284" ht="15.75" customHeight="1" s="44"/>
    <row r="285" ht="15.75" customHeight="1" s="44"/>
    <row r="286" ht="15.75" customHeight="1" s="44"/>
    <row r="287" ht="15.75" customHeight="1" s="44"/>
    <row r="288" ht="15.75" customHeight="1" s="44"/>
    <row r="289" ht="15.75" customHeight="1" s="44"/>
    <row r="290" ht="15.75" customHeight="1" s="44"/>
    <row r="291" ht="15.75" customHeight="1" s="44"/>
    <row r="292" ht="15.75" customHeight="1" s="44"/>
    <row r="293" ht="15.75" customHeight="1" s="44"/>
    <row r="294" ht="15.75" customHeight="1" s="44"/>
    <row r="295" ht="15.75" customHeight="1" s="44"/>
    <row r="296" ht="15.75" customHeight="1" s="44"/>
    <row r="297" ht="15.75" customHeight="1" s="44"/>
    <row r="298" ht="15.75" customHeight="1" s="44"/>
    <row r="299" ht="15.75" customHeight="1" s="44"/>
    <row r="300" ht="15.75" customHeight="1" s="44"/>
    <row r="301" ht="15.75" customHeight="1" s="44"/>
    <row r="302" ht="15.75" customHeight="1" s="44"/>
    <row r="303" ht="15.75" customHeight="1" s="44"/>
    <row r="304" ht="15.75" customHeight="1" s="44"/>
    <row r="305" ht="15.75" customHeight="1" s="44"/>
    <row r="306" ht="15.75" customHeight="1" s="44"/>
    <row r="307" ht="15.75" customHeight="1" s="44"/>
    <row r="308" ht="15.75" customHeight="1" s="44"/>
    <row r="309" ht="15.75" customHeight="1" s="44"/>
    <row r="310" ht="15.75" customHeight="1" s="44"/>
    <row r="311" ht="15.75" customHeight="1" s="44"/>
    <row r="312" ht="15.75" customHeight="1" s="44"/>
    <row r="313" ht="15.75" customHeight="1" s="44"/>
    <row r="314" ht="15.75" customHeight="1" s="44"/>
    <row r="315" ht="15.75" customHeight="1" s="44"/>
    <row r="316" ht="15.75" customHeight="1" s="44"/>
    <row r="317" ht="15.75" customHeight="1" s="44"/>
    <row r="318" ht="15.75" customHeight="1" s="44"/>
    <row r="319" ht="15.75" customHeight="1" s="44"/>
    <row r="320" ht="15.75" customHeight="1" s="44"/>
    <row r="321" ht="15.75" customHeight="1" s="44"/>
    <row r="322" ht="15.75" customHeight="1" s="44"/>
    <row r="323" ht="15.75" customHeight="1" s="44"/>
    <row r="324" ht="15.75" customHeight="1" s="44"/>
    <row r="325" ht="15.75" customHeight="1" s="44"/>
    <row r="326" ht="15.75" customHeight="1" s="44"/>
    <row r="327" ht="15.75" customHeight="1" s="44"/>
    <row r="328" ht="15.75" customHeight="1" s="44"/>
    <row r="329" ht="15.75" customHeight="1" s="44"/>
    <row r="330" ht="15.75" customHeight="1" s="44"/>
    <row r="331" ht="15.75" customHeight="1" s="44"/>
    <row r="332" ht="15.75" customHeight="1" s="44"/>
    <row r="333" ht="15.75" customHeight="1" s="44"/>
    <row r="334" ht="15.75" customHeight="1" s="44"/>
    <row r="335" ht="15.75" customHeight="1" s="44"/>
    <row r="336" ht="15.75" customHeight="1" s="44"/>
    <row r="337" ht="15.75" customHeight="1" s="44"/>
    <row r="338" ht="15.75" customHeight="1" s="44"/>
    <row r="339" ht="15.75" customHeight="1" s="44"/>
    <row r="340" ht="15.75" customHeight="1" s="44"/>
    <row r="341" ht="15.75" customHeight="1" s="44"/>
    <row r="342" ht="15.75" customHeight="1" s="44"/>
    <row r="343" ht="15.75" customHeight="1" s="44"/>
    <row r="344" ht="15.75" customHeight="1" s="44"/>
    <row r="345" ht="15.75" customHeight="1" s="44"/>
    <row r="346" ht="15.75" customHeight="1" s="44"/>
    <row r="347" ht="15.75" customHeight="1" s="44"/>
    <row r="348" ht="15.75" customHeight="1" s="44"/>
    <row r="349" ht="15.75" customHeight="1" s="44"/>
    <row r="350" ht="15.75" customHeight="1" s="44"/>
    <row r="351" ht="15.75" customHeight="1" s="44"/>
    <row r="352" ht="15.75" customHeight="1" s="44"/>
    <row r="353" ht="15.75" customHeight="1" s="44"/>
    <row r="354" ht="15.75" customHeight="1" s="44"/>
    <row r="355" ht="15.75" customHeight="1" s="44"/>
    <row r="356" ht="15.75" customHeight="1" s="44"/>
    <row r="357" ht="15.75" customHeight="1" s="44"/>
    <row r="358" ht="15.75" customHeight="1" s="44"/>
    <row r="359" ht="15.75" customHeight="1" s="44"/>
    <row r="360" ht="15.75" customHeight="1" s="44"/>
    <row r="361" ht="15.75" customHeight="1" s="44"/>
    <row r="362" ht="15.75" customHeight="1" s="44"/>
    <row r="363" ht="15.75" customHeight="1" s="44"/>
    <row r="364" ht="15.75" customHeight="1" s="44"/>
    <row r="365" ht="15.75" customHeight="1" s="44"/>
    <row r="366" ht="15.75" customHeight="1" s="44"/>
    <row r="367" ht="15.75" customHeight="1" s="44"/>
    <row r="368" ht="15.75" customHeight="1" s="44"/>
    <row r="369" ht="15.75" customHeight="1" s="44"/>
    <row r="370" ht="15.75" customHeight="1" s="44"/>
    <row r="371" ht="15.75" customHeight="1" s="44"/>
    <row r="372" ht="15.75" customHeight="1" s="44"/>
    <row r="373" ht="15.75" customHeight="1" s="44"/>
    <row r="374" ht="15.75" customHeight="1" s="44"/>
    <row r="375" ht="15.75" customHeight="1" s="44"/>
    <row r="376" ht="15.75" customHeight="1" s="44"/>
    <row r="377" ht="15.75" customHeight="1" s="44"/>
    <row r="378" ht="15.75" customHeight="1" s="44"/>
    <row r="379" ht="15.75" customHeight="1" s="44"/>
    <row r="380" ht="15.75" customHeight="1" s="44"/>
    <row r="381" ht="15.75" customHeight="1" s="44"/>
    <row r="382" ht="15.75" customHeight="1" s="44"/>
    <row r="383" ht="15.75" customHeight="1" s="44"/>
    <row r="384" ht="15.75" customHeight="1" s="44"/>
    <row r="385" ht="15.75" customHeight="1" s="44"/>
    <row r="386" ht="15.75" customHeight="1" s="44"/>
    <row r="387" ht="15.75" customHeight="1" s="44"/>
    <row r="388" ht="15.75" customHeight="1" s="44"/>
    <row r="389" ht="15.75" customHeight="1" s="44"/>
    <row r="390" ht="15.75" customHeight="1" s="44"/>
    <row r="391" ht="15.75" customHeight="1" s="44"/>
    <row r="392" ht="15.75" customHeight="1" s="44"/>
    <row r="393" ht="15.75" customHeight="1" s="44"/>
    <row r="394" ht="15.75" customHeight="1" s="44"/>
    <row r="395" ht="15.75" customHeight="1" s="44"/>
    <row r="396" ht="15.75" customHeight="1" s="44"/>
    <row r="397" ht="15.75" customHeight="1" s="44"/>
    <row r="398" ht="15.75" customHeight="1" s="44"/>
    <row r="399" ht="15.75" customHeight="1" s="44"/>
    <row r="400" ht="15.75" customHeight="1" s="44"/>
    <row r="401" ht="15.75" customHeight="1" s="44"/>
    <row r="402" ht="15.75" customHeight="1" s="44"/>
    <row r="403" ht="15.75" customHeight="1" s="44"/>
    <row r="404" ht="15.75" customHeight="1" s="44"/>
    <row r="405" ht="15.75" customHeight="1" s="44"/>
    <row r="406" ht="15.75" customHeight="1" s="44"/>
    <row r="407" ht="15.75" customHeight="1" s="44"/>
    <row r="408" ht="15.75" customHeight="1" s="44"/>
    <row r="409" ht="15.75" customHeight="1" s="44"/>
    <row r="410" ht="15.75" customHeight="1" s="44"/>
    <row r="411" ht="15.75" customHeight="1" s="44"/>
    <row r="412" ht="15.75" customHeight="1" s="44"/>
    <row r="413" ht="15.75" customHeight="1" s="44"/>
    <row r="414" ht="15.75" customHeight="1" s="44"/>
    <row r="415" ht="15.75" customHeight="1" s="44"/>
    <row r="416" ht="15.75" customHeight="1" s="44"/>
    <row r="417" ht="15.75" customHeight="1" s="44"/>
    <row r="418" ht="15.75" customHeight="1" s="44"/>
    <row r="419" ht="15.75" customHeight="1" s="44"/>
    <row r="420" ht="15.75" customHeight="1" s="44"/>
    <row r="421" ht="15.75" customHeight="1" s="44"/>
    <row r="422" ht="15.75" customHeight="1" s="44"/>
    <row r="423" ht="15.75" customHeight="1" s="44"/>
    <row r="424" ht="15.75" customHeight="1" s="44"/>
    <row r="425" ht="15.75" customHeight="1" s="44"/>
    <row r="426" ht="15.75" customHeight="1" s="44"/>
    <row r="427" ht="15.75" customHeight="1" s="44"/>
    <row r="428" ht="15.75" customHeight="1" s="44"/>
    <row r="429" ht="15.75" customHeight="1" s="44"/>
    <row r="430" ht="15.75" customHeight="1" s="44"/>
    <row r="431" ht="15.75" customHeight="1" s="44"/>
    <row r="432" ht="15.75" customHeight="1" s="44"/>
    <row r="433" ht="15.75" customHeight="1" s="44"/>
    <row r="434" ht="15.75" customHeight="1" s="44"/>
    <row r="435" ht="15.75" customHeight="1" s="44"/>
    <row r="436" ht="15.75" customHeight="1" s="44"/>
    <row r="437" ht="15.75" customHeight="1" s="44"/>
    <row r="438" ht="15.75" customHeight="1" s="44"/>
    <row r="439" ht="15.75" customHeight="1" s="44"/>
    <row r="440" ht="15.75" customHeight="1" s="44"/>
    <row r="441" ht="15.75" customHeight="1" s="44"/>
    <row r="442" ht="15.75" customHeight="1" s="44"/>
    <row r="443" ht="15.75" customHeight="1" s="44"/>
    <row r="444" ht="15.75" customHeight="1" s="44"/>
    <row r="445" ht="15.75" customHeight="1" s="44"/>
    <row r="446" ht="15.75" customHeight="1" s="44"/>
    <row r="447" ht="15.75" customHeight="1" s="44"/>
    <row r="448" ht="15.75" customHeight="1" s="44"/>
    <row r="449" ht="15.75" customHeight="1" s="44"/>
    <row r="450" ht="15.75" customHeight="1" s="44"/>
    <row r="451" ht="15.75" customHeight="1" s="44"/>
    <row r="452" ht="15.75" customHeight="1" s="44"/>
    <row r="453" ht="15.75" customHeight="1" s="44"/>
    <row r="454" ht="15.75" customHeight="1" s="44"/>
    <row r="455" ht="15.75" customHeight="1" s="44"/>
    <row r="456" ht="15.75" customHeight="1" s="44"/>
    <row r="457" ht="15.75" customHeight="1" s="44"/>
    <row r="458" ht="15.75" customHeight="1" s="44"/>
    <row r="459" ht="15.75" customHeight="1" s="44"/>
    <row r="460" ht="15.75" customHeight="1" s="44"/>
    <row r="461" ht="15.75" customHeight="1" s="44"/>
    <row r="462" ht="15.75" customHeight="1" s="44"/>
    <row r="463" ht="15.75" customHeight="1" s="44"/>
    <row r="464" ht="15.75" customHeight="1" s="44"/>
    <row r="465" ht="15.75" customHeight="1" s="44"/>
    <row r="466" ht="15.75" customHeight="1" s="44"/>
    <row r="467" ht="15.75" customHeight="1" s="44"/>
    <row r="468" ht="15.75" customHeight="1" s="44"/>
    <row r="469" ht="15.75" customHeight="1" s="44"/>
    <row r="470" ht="15.75" customHeight="1" s="44"/>
    <row r="471" ht="15.75" customHeight="1" s="44"/>
    <row r="472" ht="15.75" customHeight="1" s="44"/>
    <row r="473" ht="15.75" customHeight="1" s="44"/>
    <row r="474" ht="15.75" customHeight="1" s="44"/>
    <row r="475" ht="15.75" customHeight="1" s="44"/>
    <row r="476" ht="15.75" customHeight="1" s="44"/>
    <row r="477" ht="15.75" customHeight="1" s="44"/>
    <row r="478" ht="15.75" customHeight="1" s="44"/>
    <row r="479" ht="15.75" customHeight="1" s="44"/>
    <row r="480" ht="15.75" customHeight="1" s="44"/>
    <row r="481" ht="15.75" customHeight="1" s="44"/>
    <row r="482" ht="15.75" customHeight="1" s="44"/>
    <row r="483" ht="15.75" customHeight="1" s="44"/>
    <row r="484" ht="15.75" customHeight="1" s="44"/>
    <row r="485" ht="15.75" customHeight="1" s="44"/>
    <row r="486" ht="15.75" customHeight="1" s="44"/>
    <row r="487" ht="15.75" customHeight="1" s="44"/>
    <row r="488" ht="15.75" customHeight="1" s="44"/>
    <row r="489" ht="15.75" customHeight="1" s="44"/>
    <row r="490" ht="15.75" customHeight="1" s="44"/>
    <row r="491" ht="15.75" customHeight="1" s="44"/>
    <row r="492" ht="15.75" customHeight="1" s="44"/>
    <row r="493" ht="15.75" customHeight="1" s="44"/>
    <row r="494" ht="15.75" customHeight="1" s="44"/>
    <row r="495" ht="15.75" customHeight="1" s="44"/>
    <row r="496" ht="15.75" customHeight="1" s="44"/>
    <row r="497" ht="15.75" customHeight="1" s="44"/>
    <row r="498" ht="15.75" customHeight="1" s="44"/>
    <row r="499" ht="15.75" customHeight="1" s="44"/>
    <row r="500" ht="15.75" customHeight="1" s="44"/>
    <row r="501" ht="15.75" customHeight="1" s="44"/>
    <row r="502" ht="15.75" customHeight="1" s="44"/>
    <row r="503" ht="15.75" customHeight="1" s="44"/>
    <row r="504" ht="15.75" customHeight="1" s="44"/>
    <row r="505" ht="15.75" customHeight="1" s="44"/>
    <row r="506" ht="15.75" customHeight="1" s="44"/>
    <row r="507" ht="15.75" customHeight="1" s="44"/>
    <row r="508" ht="15.75" customHeight="1" s="44"/>
    <row r="509" ht="15.75" customHeight="1" s="44"/>
    <row r="510" ht="15.75" customHeight="1" s="44"/>
    <row r="511" ht="15.75" customHeight="1" s="44"/>
    <row r="512" ht="15.75" customHeight="1" s="44"/>
    <row r="513" ht="15.75" customHeight="1" s="44"/>
    <row r="514" ht="15.75" customHeight="1" s="44"/>
    <row r="515" ht="15.75" customHeight="1" s="44"/>
    <row r="516" ht="15.75" customHeight="1" s="44"/>
    <row r="517" ht="15.75" customHeight="1" s="44"/>
    <row r="518" ht="15.75" customHeight="1" s="44"/>
    <row r="519" ht="15.75" customHeight="1" s="44"/>
    <row r="520" ht="15.75" customHeight="1" s="44"/>
    <row r="521" ht="15.75" customHeight="1" s="44"/>
    <row r="522" ht="15.75" customHeight="1" s="44"/>
    <row r="523" ht="15.75" customHeight="1" s="44"/>
    <row r="524" ht="15.75" customHeight="1" s="44"/>
    <row r="525" ht="15.75" customHeight="1" s="44"/>
    <row r="526" ht="15.75" customHeight="1" s="44"/>
    <row r="527" ht="15.75" customHeight="1" s="44"/>
    <row r="528" ht="15.75" customHeight="1" s="44"/>
    <row r="529" ht="15.75" customHeight="1" s="44"/>
    <row r="530" ht="15.75" customHeight="1" s="44"/>
    <row r="531" ht="15.75" customHeight="1" s="44"/>
    <row r="532" ht="15.75" customHeight="1" s="44"/>
    <row r="533" ht="15.75" customHeight="1" s="44"/>
    <row r="534" ht="15.75" customHeight="1" s="44"/>
    <row r="535" ht="15.75" customHeight="1" s="44"/>
    <row r="536" ht="15.75" customHeight="1" s="44"/>
    <row r="537" ht="15.75" customHeight="1" s="44"/>
    <row r="538" ht="15.75" customHeight="1" s="44"/>
    <row r="539" ht="15.75" customHeight="1" s="44"/>
    <row r="540" ht="15.75" customHeight="1" s="44"/>
    <row r="541" ht="15.75" customHeight="1" s="44"/>
    <row r="542" ht="15.75" customHeight="1" s="44"/>
    <row r="543" ht="15.75" customHeight="1" s="44"/>
    <row r="544" ht="15.75" customHeight="1" s="44"/>
    <row r="545" ht="15.75" customHeight="1" s="44"/>
    <row r="546" ht="15.75" customHeight="1" s="44"/>
    <row r="547" ht="15.75" customHeight="1" s="44"/>
    <row r="548" ht="15.75" customHeight="1" s="44"/>
    <row r="549" ht="15.75" customHeight="1" s="44"/>
    <row r="550" ht="15.75" customHeight="1" s="44"/>
    <row r="551" ht="15.75" customHeight="1" s="44"/>
    <row r="552" ht="15.75" customHeight="1" s="44"/>
    <row r="553" ht="15.75" customHeight="1" s="44"/>
    <row r="554" ht="15.75" customHeight="1" s="44"/>
    <row r="555" ht="15.75" customHeight="1" s="44"/>
    <row r="556" ht="15.75" customHeight="1" s="44"/>
    <row r="557" ht="15.75" customHeight="1" s="44"/>
    <row r="558" ht="15.75" customHeight="1" s="44"/>
    <row r="559" ht="15.75" customHeight="1" s="44"/>
    <row r="560" ht="15.75" customHeight="1" s="44"/>
    <row r="561" ht="15.75" customHeight="1" s="44"/>
    <row r="562" ht="15.75" customHeight="1" s="44"/>
    <row r="563" ht="15.75" customHeight="1" s="44"/>
    <row r="564" ht="15.75" customHeight="1" s="44"/>
    <row r="565" ht="15.75" customHeight="1" s="44"/>
    <row r="566" ht="15.75" customHeight="1" s="44"/>
    <row r="567" ht="15.75" customHeight="1" s="44"/>
    <row r="568" ht="15.75" customHeight="1" s="44"/>
    <row r="569" ht="15.75" customHeight="1" s="44"/>
    <row r="570" ht="15.75" customHeight="1" s="44"/>
    <row r="571" ht="15.75" customHeight="1" s="44"/>
    <row r="572" ht="15.75" customHeight="1" s="44"/>
    <row r="573" ht="15.75" customHeight="1" s="44"/>
    <row r="574" ht="15.75" customHeight="1" s="44"/>
    <row r="575" ht="15.75" customHeight="1" s="44"/>
    <row r="576" ht="15.75" customHeight="1" s="44"/>
    <row r="577" ht="15.75" customHeight="1" s="44"/>
    <row r="578" ht="15.75" customHeight="1" s="44"/>
    <row r="579" ht="15.75" customHeight="1" s="44"/>
    <row r="580" ht="15.75" customHeight="1" s="44"/>
    <row r="581" ht="15.75" customHeight="1" s="44"/>
    <row r="582" ht="15.75" customHeight="1" s="44"/>
    <row r="583" ht="15.75" customHeight="1" s="44"/>
    <row r="584" ht="15.75" customHeight="1" s="44"/>
    <row r="585" ht="15.75" customHeight="1" s="44"/>
    <row r="586" ht="15.75" customHeight="1" s="44"/>
    <row r="587" ht="15.75" customHeight="1" s="44"/>
    <row r="588" ht="15.75" customHeight="1" s="44"/>
    <row r="589" ht="15.75" customHeight="1" s="44"/>
    <row r="590" ht="15.75" customHeight="1" s="44"/>
    <row r="591" ht="15.75" customHeight="1" s="44"/>
    <row r="592" ht="15.75" customHeight="1" s="44"/>
    <row r="593" ht="15.75" customHeight="1" s="44"/>
    <row r="594" ht="15.75" customHeight="1" s="44"/>
    <row r="595" ht="15.75" customHeight="1" s="44"/>
    <row r="596" ht="15.75" customHeight="1" s="44"/>
    <row r="597" ht="15.75" customHeight="1" s="44"/>
    <row r="598" ht="15.75" customHeight="1" s="44"/>
    <row r="599" ht="15.75" customHeight="1" s="44"/>
    <row r="600" ht="15.75" customHeight="1" s="44"/>
    <row r="601" ht="15.75" customHeight="1" s="44"/>
    <row r="602" ht="15.75" customHeight="1" s="44"/>
    <row r="603" ht="15.75" customHeight="1" s="44"/>
    <row r="604" ht="15.75" customHeight="1" s="44"/>
    <row r="605" ht="15.75" customHeight="1" s="44"/>
    <row r="606" ht="15.75" customHeight="1" s="44"/>
    <row r="607" ht="15.75" customHeight="1" s="44"/>
    <row r="608" ht="15.75" customHeight="1" s="44"/>
    <row r="609" ht="15.75" customHeight="1" s="44"/>
    <row r="610" ht="15.75" customHeight="1" s="44"/>
    <row r="611" ht="15.75" customHeight="1" s="44"/>
    <row r="612" ht="15.75" customHeight="1" s="44"/>
    <row r="613" ht="15.75" customHeight="1" s="44"/>
    <row r="614" ht="15.75" customHeight="1" s="44"/>
    <row r="615" ht="15.75" customHeight="1" s="44"/>
    <row r="616" ht="15.75" customHeight="1" s="44"/>
    <row r="617" ht="15.75" customHeight="1" s="44"/>
    <row r="618" ht="15.75" customHeight="1" s="44"/>
    <row r="619" ht="15.75" customHeight="1" s="44"/>
    <row r="620" ht="15.75" customHeight="1" s="44"/>
    <row r="621" ht="15.75" customHeight="1" s="44"/>
    <row r="622" ht="15.75" customHeight="1" s="44"/>
    <row r="623" ht="15.75" customHeight="1" s="44"/>
    <row r="624" ht="15.75" customHeight="1" s="44"/>
    <row r="625" ht="15.75" customHeight="1" s="44"/>
    <row r="626" ht="15.75" customHeight="1" s="44"/>
    <row r="627" ht="15.75" customHeight="1" s="44"/>
    <row r="628" ht="15.75" customHeight="1" s="44"/>
    <row r="629" ht="15.75" customHeight="1" s="44"/>
    <row r="630" ht="15.75" customHeight="1" s="44"/>
    <row r="631" ht="15.75" customHeight="1" s="44"/>
    <row r="632" ht="15.75" customHeight="1" s="44"/>
    <row r="633" ht="15.75" customHeight="1" s="44"/>
    <row r="634" ht="15.75" customHeight="1" s="44"/>
    <row r="635" ht="15.75" customHeight="1" s="44"/>
    <row r="636" ht="15.75" customHeight="1" s="44"/>
    <row r="637" ht="15.75" customHeight="1" s="44"/>
    <row r="638" ht="15.75" customHeight="1" s="44"/>
    <row r="639" ht="15.75" customHeight="1" s="44"/>
    <row r="640" ht="15.75" customHeight="1" s="44"/>
    <row r="641" ht="15.75" customHeight="1" s="44"/>
    <row r="642" ht="15.75" customHeight="1" s="44"/>
    <row r="643" ht="15.75" customHeight="1" s="44"/>
    <row r="644" ht="15.75" customHeight="1" s="44"/>
    <row r="645" ht="15.75" customHeight="1" s="44"/>
    <row r="646" ht="15.75" customHeight="1" s="44"/>
    <row r="647" ht="15.75" customHeight="1" s="44"/>
    <row r="648" ht="15.75" customHeight="1" s="44"/>
    <row r="649" ht="15.75" customHeight="1" s="44"/>
    <row r="650" ht="15.75" customHeight="1" s="44"/>
    <row r="651" ht="15.75" customHeight="1" s="44"/>
    <row r="652" ht="15.75" customHeight="1" s="44"/>
    <row r="653" ht="15.75" customHeight="1" s="44"/>
    <row r="654" ht="15.75" customHeight="1" s="44"/>
    <row r="655" ht="15.75" customHeight="1" s="44"/>
    <row r="656" ht="15.75" customHeight="1" s="44"/>
    <row r="657" ht="15.75" customHeight="1" s="44"/>
    <row r="658" ht="15.75" customHeight="1" s="44"/>
    <row r="659" ht="15.75" customHeight="1" s="44"/>
    <row r="660" ht="15.75" customHeight="1" s="44"/>
    <row r="661" ht="15.75" customHeight="1" s="44"/>
    <row r="662" ht="15.75" customHeight="1" s="44"/>
    <row r="663" ht="15.75" customHeight="1" s="44"/>
    <row r="664" ht="15.75" customHeight="1" s="44"/>
    <row r="665" ht="15.75" customHeight="1" s="44"/>
    <row r="666" ht="15.75" customHeight="1" s="44"/>
    <row r="667" ht="15.75" customHeight="1" s="44"/>
    <row r="668" ht="15.75" customHeight="1" s="44"/>
    <row r="669" ht="15.75" customHeight="1" s="44"/>
    <row r="670" ht="15.75" customHeight="1" s="44"/>
    <row r="671" ht="15.75" customHeight="1" s="44"/>
    <row r="672" ht="15.75" customHeight="1" s="44"/>
    <row r="673" ht="15.75" customHeight="1" s="44"/>
    <row r="674" ht="15.75" customHeight="1" s="44"/>
    <row r="675" ht="15.75" customHeight="1" s="44"/>
    <row r="676" ht="15.75" customHeight="1" s="44"/>
    <row r="677" ht="15.75" customHeight="1" s="44"/>
    <row r="678" ht="15.75" customHeight="1" s="44"/>
    <row r="679" ht="15.75" customHeight="1" s="44"/>
    <row r="680" ht="15.75" customHeight="1" s="44"/>
    <row r="681" ht="15.75" customHeight="1" s="44"/>
    <row r="682" ht="15.75" customHeight="1" s="44"/>
    <row r="683" ht="15.75" customHeight="1" s="44"/>
    <row r="684" ht="15.75" customHeight="1" s="44"/>
    <row r="685" ht="15.75" customHeight="1" s="44"/>
    <row r="686" ht="15.75" customHeight="1" s="44"/>
    <row r="687" ht="15.75" customHeight="1" s="44"/>
    <row r="688" ht="15.75" customHeight="1" s="44"/>
    <row r="689" ht="15.75" customHeight="1" s="44"/>
    <row r="690" ht="15.75" customHeight="1" s="44"/>
    <row r="691" ht="15.75" customHeight="1" s="44"/>
    <row r="692" ht="15.75" customHeight="1" s="44"/>
    <row r="693" ht="15.75" customHeight="1" s="44"/>
    <row r="694" ht="15.75" customHeight="1" s="44"/>
    <row r="695" ht="15.75" customHeight="1" s="44"/>
    <row r="696" ht="15.75" customHeight="1" s="44"/>
    <row r="697" ht="15.75" customHeight="1" s="44"/>
    <row r="698" ht="15.75" customHeight="1" s="44"/>
    <row r="699" ht="15.75" customHeight="1" s="44"/>
    <row r="700" ht="15.75" customHeight="1" s="44"/>
    <row r="701" ht="15.75" customHeight="1" s="44"/>
    <row r="702" ht="15.75" customHeight="1" s="44"/>
    <row r="703" ht="15.75" customHeight="1" s="44"/>
    <row r="704" ht="15.75" customHeight="1" s="44"/>
    <row r="705" ht="15.75" customHeight="1" s="44"/>
    <row r="706" ht="15.75" customHeight="1" s="44"/>
    <row r="707" ht="15.75" customHeight="1" s="44"/>
    <row r="708" ht="15.75" customHeight="1" s="44"/>
    <row r="709" ht="15.75" customHeight="1" s="44"/>
    <row r="710" ht="15.75" customHeight="1" s="44"/>
    <row r="711" ht="15.75" customHeight="1" s="44"/>
    <row r="712" ht="15.75" customHeight="1" s="44"/>
    <row r="713" ht="15.75" customHeight="1" s="44"/>
    <row r="714" ht="15.75" customHeight="1" s="44"/>
    <row r="715" ht="15.75" customHeight="1" s="44"/>
    <row r="716" ht="15.75" customHeight="1" s="44"/>
    <row r="717" ht="15.75" customHeight="1" s="44"/>
    <row r="718" ht="15.75" customHeight="1" s="44"/>
    <row r="719" ht="15.75" customHeight="1" s="44"/>
    <row r="720" ht="15.75" customHeight="1" s="44"/>
    <row r="721" ht="15.75" customHeight="1" s="44"/>
    <row r="722" ht="15.75" customHeight="1" s="44"/>
    <row r="723" ht="15.75" customHeight="1" s="44"/>
    <row r="724" ht="15.75" customHeight="1" s="44"/>
    <row r="725" ht="15.75" customHeight="1" s="44"/>
    <row r="726" ht="15.75" customHeight="1" s="44"/>
    <row r="727" ht="15.75" customHeight="1" s="44"/>
    <row r="728" ht="15.75" customHeight="1" s="44"/>
    <row r="729" ht="15.75" customHeight="1" s="44"/>
    <row r="730" ht="15.75" customHeight="1" s="44"/>
    <row r="731" ht="15.75" customHeight="1" s="44"/>
    <row r="732" ht="15.75" customHeight="1" s="44"/>
    <row r="733" ht="15.75" customHeight="1" s="44"/>
    <row r="734" ht="15.75" customHeight="1" s="44"/>
    <row r="735" ht="15.75" customHeight="1" s="44"/>
    <row r="736" ht="15.75" customHeight="1" s="44"/>
    <row r="737" ht="15.75" customHeight="1" s="44"/>
    <row r="738" ht="15.75" customHeight="1" s="44"/>
    <row r="739" ht="15.75" customHeight="1" s="44"/>
    <row r="740" ht="15.75" customHeight="1" s="44"/>
    <row r="741" ht="15.75" customHeight="1" s="44"/>
    <row r="742" ht="15.75" customHeight="1" s="44"/>
    <row r="743" ht="15.75" customHeight="1" s="44"/>
    <row r="744" ht="15.75" customHeight="1" s="44"/>
    <row r="745" ht="15.75" customHeight="1" s="44"/>
    <row r="746" ht="15.75" customHeight="1" s="44"/>
    <row r="747" ht="15.75" customHeight="1" s="44"/>
    <row r="748" ht="15.75" customHeight="1" s="44"/>
    <row r="749" ht="15.75" customHeight="1" s="44"/>
    <row r="750" ht="15.75" customHeight="1" s="44"/>
    <row r="751" ht="15.75" customHeight="1" s="44"/>
    <row r="752" ht="15.75" customHeight="1" s="44"/>
    <row r="753" ht="15.75" customHeight="1" s="44"/>
    <row r="754" ht="15.75" customHeight="1" s="44"/>
    <row r="755" ht="15.75" customHeight="1" s="44"/>
    <row r="756" ht="15.75" customHeight="1" s="44"/>
    <row r="757" ht="15.75" customHeight="1" s="44"/>
    <row r="758" ht="15.75" customHeight="1" s="44"/>
    <row r="759" ht="15.75" customHeight="1" s="44"/>
    <row r="760" ht="15.75" customHeight="1" s="44"/>
    <row r="761" ht="15.75" customHeight="1" s="44"/>
    <row r="762" ht="15.75" customHeight="1" s="44"/>
    <row r="763" ht="15.75" customHeight="1" s="44"/>
    <row r="764" ht="15.75" customHeight="1" s="44"/>
    <row r="765" ht="15.75" customHeight="1" s="44"/>
    <row r="766" ht="15.75" customHeight="1" s="44"/>
    <row r="767" ht="15.75" customHeight="1" s="44"/>
    <row r="768" ht="15.75" customHeight="1" s="44"/>
    <row r="769" ht="15.75" customHeight="1" s="44"/>
    <row r="770" ht="15.75" customHeight="1" s="44"/>
    <row r="771" ht="15.75" customHeight="1" s="44"/>
    <row r="772" ht="15.75" customHeight="1" s="44"/>
    <row r="773" ht="15.75" customHeight="1" s="44"/>
    <row r="774" ht="15.75" customHeight="1" s="44"/>
    <row r="775" ht="15.75" customHeight="1" s="44"/>
    <row r="776" ht="15.75" customHeight="1" s="44"/>
    <row r="777" ht="15.75" customHeight="1" s="44"/>
    <row r="778" ht="15.75" customHeight="1" s="44"/>
    <row r="779" ht="15.75" customHeight="1" s="44"/>
    <row r="780" ht="15.75" customHeight="1" s="44"/>
    <row r="781" ht="15.75" customHeight="1" s="44"/>
    <row r="782" ht="15.75" customHeight="1" s="44"/>
    <row r="783" ht="15.75" customHeight="1" s="44"/>
    <row r="784" ht="15.75" customHeight="1" s="44"/>
    <row r="785" ht="15.75" customHeight="1" s="44"/>
    <row r="786" ht="15.75" customHeight="1" s="44"/>
    <row r="787" ht="15.75" customHeight="1" s="44"/>
    <row r="788" ht="15.75" customHeight="1" s="44"/>
    <row r="789" ht="15.75" customHeight="1" s="44"/>
    <row r="790" ht="15.75" customHeight="1" s="44"/>
    <row r="791" ht="15.75" customHeight="1" s="44"/>
    <row r="792" ht="15.75" customHeight="1" s="44"/>
    <row r="793" ht="15.75" customHeight="1" s="44"/>
    <row r="794" ht="15.75" customHeight="1" s="44"/>
    <row r="795" ht="15.75" customHeight="1" s="44"/>
    <row r="796" ht="15.75" customHeight="1" s="44"/>
    <row r="797" ht="15.75" customHeight="1" s="44"/>
    <row r="798" ht="15.75" customHeight="1" s="44"/>
    <row r="799" ht="15.75" customHeight="1" s="44"/>
    <row r="800" ht="15.75" customHeight="1" s="44"/>
    <row r="801" ht="15.75" customHeight="1" s="44"/>
    <row r="802" ht="15.75" customHeight="1" s="44"/>
    <row r="803" ht="15.75" customHeight="1" s="44"/>
    <row r="804" ht="15.75" customHeight="1" s="44"/>
    <row r="805" ht="15.75" customHeight="1" s="44"/>
    <row r="806" ht="15.75" customHeight="1" s="44"/>
    <row r="807" ht="15.75" customHeight="1" s="44"/>
    <row r="808" ht="15.75" customHeight="1" s="44"/>
    <row r="809" ht="15.75" customHeight="1" s="44"/>
    <row r="810" ht="15.75" customHeight="1" s="44"/>
    <row r="811" ht="15.75" customHeight="1" s="44"/>
    <row r="812" ht="15.75" customHeight="1" s="44"/>
    <row r="813" ht="15.75" customHeight="1" s="44"/>
    <row r="814" ht="15.75" customHeight="1" s="44"/>
    <row r="815" ht="15.75" customHeight="1" s="44"/>
    <row r="816" ht="15.75" customHeight="1" s="44"/>
    <row r="817" ht="15.75" customHeight="1" s="44"/>
    <row r="818" ht="15.75" customHeight="1" s="44"/>
    <row r="819" ht="15.75" customHeight="1" s="44"/>
    <row r="820" ht="15.75" customHeight="1" s="44"/>
    <row r="821" ht="15.75" customHeight="1" s="44"/>
    <row r="822" ht="15.75" customHeight="1" s="44"/>
    <row r="823" ht="15.75" customHeight="1" s="44"/>
    <row r="824" ht="15.75" customHeight="1" s="44"/>
    <row r="825" ht="15.75" customHeight="1" s="44"/>
    <row r="826" ht="15.75" customHeight="1" s="44"/>
    <row r="827" ht="15.75" customHeight="1" s="44"/>
    <row r="828" ht="15.75" customHeight="1" s="44"/>
    <row r="829" ht="15.75" customHeight="1" s="44"/>
    <row r="830" ht="15.75" customHeight="1" s="44"/>
    <row r="831" ht="15.75" customHeight="1" s="44"/>
    <row r="832" ht="15.75" customHeight="1" s="44"/>
    <row r="833" ht="15.75" customHeight="1" s="44"/>
    <row r="834" ht="15.75" customHeight="1" s="44"/>
    <row r="835" ht="15.75" customHeight="1" s="44"/>
    <row r="836" ht="15.75" customHeight="1" s="44"/>
    <row r="837" ht="15.75" customHeight="1" s="44"/>
    <row r="838" ht="15.75" customHeight="1" s="44"/>
    <row r="839" ht="15.75" customHeight="1" s="44"/>
    <row r="840" ht="15.75" customHeight="1" s="44"/>
    <row r="841" ht="15.75" customHeight="1" s="44"/>
    <row r="842" ht="15.75" customHeight="1" s="44"/>
    <row r="843" ht="15.75" customHeight="1" s="44"/>
    <row r="844" ht="15.75" customHeight="1" s="44"/>
    <row r="845" ht="15.75" customHeight="1" s="44"/>
    <row r="846" ht="15.75" customHeight="1" s="44"/>
    <row r="847" ht="15.75" customHeight="1" s="44"/>
    <row r="848" ht="15.75" customHeight="1" s="44"/>
    <row r="849" ht="15.75" customHeight="1" s="44"/>
    <row r="850" ht="15.75" customHeight="1" s="44"/>
    <row r="851" ht="15.75" customHeight="1" s="44"/>
    <row r="852" ht="15.75" customHeight="1" s="44"/>
    <row r="853" ht="15.75" customHeight="1" s="44"/>
    <row r="854" ht="15.75" customHeight="1" s="44"/>
    <row r="855" ht="15.75" customHeight="1" s="44"/>
    <row r="856" ht="15.75" customHeight="1" s="44"/>
    <row r="857" ht="15.75" customHeight="1" s="44"/>
    <row r="858" ht="15.75" customHeight="1" s="44"/>
    <row r="859" ht="15.75" customHeight="1" s="44"/>
    <row r="860" ht="15.75" customHeight="1" s="44"/>
    <row r="861" ht="15.75" customHeight="1" s="44"/>
    <row r="862" ht="15.75" customHeight="1" s="44"/>
    <row r="863" ht="15.75" customHeight="1" s="44"/>
    <row r="864" ht="15.75" customHeight="1" s="44"/>
    <row r="865" ht="15.75" customHeight="1" s="44"/>
    <row r="866" ht="15.75" customHeight="1" s="44"/>
    <row r="867" ht="15.75" customHeight="1" s="44"/>
    <row r="868" ht="15.75" customHeight="1" s="44"/>
    <row r="869" ht="15.75" customHeight="1" s="44"/>
    <row r="870" ht="15.75" customHeight="1" s="44"/>
    <row r="871" ht="15.75" customHeight="1" s="44"/>
    <row r="872" ht="15.75" customHeight="1" s="44"/>
    <row r="873" ht="15.75" customHeight="1" s="44"/>
    <row r="874" ht="15.75" customHeight="1" s="44"/>
    <row r="875" ht="15.75" customHeight="1" s="44"/>
    <row r="876" ht="15.75" customHeight="1" s="44"/>
    <row r="877" ht="15.75" customHeight="1" s="44"/>
    <row r="878" ht="15.75" customHeight="1" s="44"/>
    <row r="879" ht="15.75" customHeight="1" s="44"/>
    <row r="880" ht="15.75" customHeight="1" s="44"/>
    <row r="881" ht="15.75" customHeight="1" s="44"/>
    <row r="882" ht="15.75" customHeight="1" s="44"/>
    <row r="883" ht="15.75" customHeight="1" s="44"/>
    <row r="884" ht="15.75" customHeight="1" s="44"/>
    <row r="885" ht="15.75" customHeight="1" s="44"/>
    <row r="886" ht="15.75" customHeight="1" s="44"/>
    <row r="887" ht="15.75" customHeight="1" s="44"/>
    <row r="888" ht="15.75" customHeight="1" s="44"/>
    <row r="889" ht="15.75" customHeight="1" s="44"/>
    <row r="890" ht="15.75" customHeight="1" s="44"/>
    <row r="891" ht="15.75" customHeight="1" s="44"/>
    <row r="892" ht="15.75" customHeight="1" s="44"/>
    <row r="893" ht="15.75" customHeight="1" s="44"/>
    <row r="894" ht="15.75" customHeight="1" s="44"/>
    <row r="895" ht="15.75" customHeight="1" s="44"/>
    <row r="896" ht="15.75" customHeight="1" s="44"/>
    <row r="897" ht="15.75" customHeight="1" s="44"/>
    <row r="898" ht="15.75" customHeight="1" s="44"/>
    <row r="899" ht="15.75" customHeight="1" s="44"/>
    <row r="900" ht="15.75" customHeight="1" s="44"/>
    <row r="901" ht="15.75" customHeight="1" s="44"/>
    <row r="902" ht="15.75" customHeight="1" s="44"/>
    <row r="903" ht="15.75" customHeight="1" s="44"/>
    <row r="904" ht="15.75" customHeight="1" s="44"/>
    <row r="905" ht="15.75" customHeight="1" s="44"/>
    <row r="906" ht="15.75" customHeight="1" s="44"/>
    <row r="907" ht="15.75" customHeight="1" s="44"/>
    <row r="908" ht="15.75" customHeight="1" s="44"/>
    <row r="909" ht="15.75" customHeight="1" s="44"/>
    <row r="910" ht="15.75" customHeight="1" s="44"/>
    <row r="911" ht="15.75" customHeight="1" s="44"/>
    <row r="912" ht="15.75" customHeight="1" s="44"/>
    <row r="913" ht="15.75" customHeight="1" s="44"/>
    <row r="914" ht="15.75" customHeight="1" s="44"/>
    <row r="915" ht="15.75" customHeight="1" s="44"/>
    <row r="916" ht="15.75" customHeight="1" s="44"/>
    <row r="917" ht="15.75" customHeight="1" s="44"/>
    <row r="918" ht="15.75" customHeight="1" s="44"/>
    <row r="919" ht="15.75" customHeight="1" s="44"/>
    <row r="920" ht="15.75" customHeight="1" s="44"/>
    <row r="921" ht="15.75" customHeight="1" s="44"/>
    <row r="922" ht="15.75" customHeight="1" s="44"/>
    <row r="923" ht="15.75" customHeight="1" s="44"/>
    <row r="924" ht="15.75" customHeight="1" s="44"/>
    <row r="925" ht="15.75" customHeight="1" s="44"/>
    <row r="926" ht="15.75" customHeight="1" s="44"/>
    <row r="927" ht="15.75" customHeight="1" s="44"/>
    <row r="928" ht="15.75" customHeight="1" s="44"/>
    <row r="929" ht="15.75" customHeight="1" s="44"/>
    <row r="930" ht="15.75" customHeight="1" s="44"/>
    <row r="931" ht="15.75" customHeight="1" s="44"/>
    <row r="932" ht="15.75" customHeight="1" s="44"/>
    <row r="933" ht="15.75" customHeight="1" s="44"/>
    <row r="934" ht="15.75" customHeight="1" s="44"/>
    <row r="935" ht="15.75" customHeight="1" s="44"/>
    <row r="936" ht="15.75" customHeight="1" s="44"/>
    <row r="937" ht="15.75" customHeight="1" s="44"/>
    <row r="938" ht="15.75" customHeight="1" s="44"/>
    <row r="939" ht="15.75" customHeight="1" s="44"/>
    <row r="940" ht="15.75" customHeight="1" s="44"/>
    <row r="941" ht="15.75" customHeight="1" s="44"/>
    <row r="942" ht="15.75" customHeight="1" s="44"/>
    <row r="943" ht="15.75" customHeight="1" s="44"/>
    <row r="944" ht="15.75" customHeight="1" s="44"/>
    <row r="945" ht="15.75" customHeight="1" s="44"/>
    <row r="946" ht="15.75" customHeight="1" s="44"/>
    <row r="947" ht="15.75" customHeight="1" s="44"/>
    <row r="948" ht="15.75" customHeight="1" s="44"/>
    <row r="949" ht="15.75" customHeight="1" s="44"/>
    <row r="950" ht="15.75" customHeight="1" s="44"/>
    <row r="951" ht="15.75" customHeight="1" s="44"/>
    <row r="952" ht="15.75" customHeight="1" s="44"/>
    <row r="953" ht="15.75" customHeight="1" s="44"/>
    <row r="954" ht="15.75" customHeight="1" s="44"/>
    <row r="955" ht="15.75" customHeight="1" s="44"/>
    <row r="956" ht="15.75" customHeight="1" s="44"/>
    <row r="957" ht="15.75" customHeight="1" s="44"/>
    <row r="958" ht="15.75" customHeight="1" s="44"/>
    <row r="959" ht="15.75" customHeight="1" s="44"/>
    <row r="960" ht="15.75" customHeight="1" s="44"/>
    <row r="961" ht="15.75" customHeight="1" s="44"/>
    <row r="962" ht="15.75" customHeight="1" s="44"/>
    <row r="963" ht="15.75" customHeight="1" s="44"/>
    <row r="964" ht="15.75" customHeight="1" s="44"/>
    <row r="965" ht="15.75" customHeight="1" s="44"/>
    <row r="966" ht="15.75" customHeight="1" s="44"/>
    <row r="967" ht="15.75" customHeight="1" s="44"/>
    <row r="968" ht="15.75" customHeight="1" s="44"/>
    <row r="969" ht="15.75" customHeight="1" s="44"/>
    <row r="970" ht="15.75" customHeight="1" s="44"/>
    <row r="971" ht="15.75" customHeight="1" s="44"/>
    <row r="972" ht="15.75" customHeight="1" s="44"/>
    <row r="973" ht="15.75" customHeight="1" s="44"/>
    <row r="974" ht="15.75" customHeight="1" s="44"/>
    <row r="975" ht="15.75" customHeight="1" s="44"/>
    <row r="976" ht="15.75" customHeight="1" s="44"/>
    <row r="977" ht="15.75" customHeight="1" s="44"/>
    <row r="978" ht="15.75" customHeight="1" s="44"/>
    <row r="979" ht="15.75" customHeight="1" s="44"/>
    <row r="980" ht="15.75" customHeight="1" s="44"/>
    <row r="981" ht="15.75" customHeight="1" s="44"/>
    <row r="982" ht="15.75" customHeight="1" s="44"/>
    <row r="983" ht="15.75" customHeight="1" s="44"/>
    <row r="984" ht="15.75" customHeight="1" s="44"/>
    <row r="985" ht="15.75" customHeight="1" s="44"/>
    <row r="986" ht="15.75" customHeight="1" s="44"/>
    <row r="987" ht="15.75" customHeight="1" s="44"/>
    <row r="988" ht="15.75" customHeight="1" s="44"/>
    <row r="989" ht="15.75" customHeight="1" s="44"/>
    <row r="990" ht="15.75" customHeight="1" s="44"/>
    <row r="991" ht="15.75" customHeight="1" s="44"/>
    <row r="992" ht="15.75" customHeight="1" s="44"/>
    <row r="993" ht="15.75" customHeight="1" s="44"/>
    <row r="994" ht="15.75" customHeight="1" s="44"/>
    <row r="995" ht="15.75" customHeight="1" s="44"/>
    <row r="996" ht="15.75" customHeight="1" s="44"/>
    <row r="997" ht="15.75" customHeight="1" s="44"/>
    <row r="998" ht="15.75" customHeight="1" s="44"/>
    <row r="999" ht="15.75" customHeight="1" s="44"/>
    <row r="1000" ht="15.75" customHeight="1" s="44"/>
  </sheetData>
  <mergeCells count="5">
    <mergeCell ref="A38:F38"/>
    <mergeCell ref="A14:F14"/>
    <mergeCell ref="A1:F1"/>
    <mergeCell ref="A3:F3"/>
    <mergeCell ref="A25:F25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2025-11-02T08:38:20Z</dcterms:created>
  <dcterms:modified xmlns:dcterms="http://purl.org/dc/terms/" xmlns:xsi="http://www.w3.org/2001/XMLSchema-instance" xsi:type="dcterms:W3CDTF">2025-11-12T03:45:42Z</dcterms:modified>
</cp:coreProperties>
</file>